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ber\Desktop\LSUS\"/>
    </mc:Choice>
  </mc:AlternateContent>
  <bookViews>
    <workbookView xWindow="0" yWindow="0" windowWidth="23040" windowHeight="9564"/>
  </bookViews>
  <sheets>
    <sheet name="BS" sheetId="2" r:id="rId1"/>
    <sheet name="Oper stmt" sheetId="1" r:id="rId2"/>
  </sheets>
  <definedNames>
    <definedName name="_Regression_Int" localSheetId="1" hidden="1">1</definedName>
    <definedName name="_xlnm.Print_Area" localSheetId="1">'Oper stmt'!$A$1:$Q$40</definedName>
    <definedName name="Print_Area_MI" localSheetId="1">'Oper stmt'!#REF!</definedName>
  </definedNames>
  <calcPr calcId="152511"/>
</workbook>
</file>

<file path=xl/calcChain.xml><?xml version="1.0" encoding="utf-8"?>
<calcChain xmlns="http://schemas.openxmlformats.org/spreadsheetml/2006/main">
  <c r="G15" i="2" l="1"/>
  <c r="I15" i="2"/>
  <c r="I30" i="1"/>
  <c r="E36" i="1"/>
  <c r="I14" i="1"/>
  <c r="K30" i="1"/>
  <c r="K15" i="1"/>
  <c r="G30" i="1"/>
  <c r="G14" i="1" l="1"/>
  <c r="O15" i="1" l="1"/>
  <c r="O30" i="1"/>
  <c r="I18" i="2"/>
  <c r="E32" i="1"/>
  <c r="E31" i="1"/>
  <c r="E16" i="1"/>
  <c r="E15" i="1"/>
  <c r="E21" i="1" s="1"/>
  <c r="E14" i="1"/>
  <c r="M18" i="2"/>
  <c r="K27" i="2"/>
  <c r="K18" i="2"/>
  <c r="E25" i="2"/>
  <c r="M22" i="2"/>
  <c r="L22" i="2"/>
  <c r="K22" i="2"/>
  <c r="I22" i="2"/>
  <c r="G22" i="2"/>
  <c r="O22" i="2"/>
  <c r="O18" i="2"/>
  <c r="E21" i="2"/>
  <c r="E22" i="2" s="1"/>
  <c r="E17" i="2"/>
  <c r="E16" i="2"/>
  <c r="G18" i="2"/>
  <c r="E17" i="1"/>
  <c r="E18" i="1"/>
  <c r="E19" i="1"/>
  <c r="E20" i="1"/>
  <c r="G21" i="1"/>
  <c r="G23" i="1"/>
  <c r="I21" i="1"/>
  <c r="I23" i="1"/>
  <c r="K21" i="1"/>
  <c r="K23" i="1" s="1"/>
  <c r="M21" i="1"/>
  <c r="M23" i="1" s="1"/>
  <c r="M35" i="1" s="1"/>
  <c r="M39" i="1" s="1"/>
  <c r="M26" i="2" s="1"/>
  <c r="M27" i="2" s="1"/>
  <c r="M28" i="2" s="1"/>
  <c r="O21" i="1"/>
  <c r="O23" i="1" s="1"/>
  <c r="E22" i="1"/>
  <c r="E26" i="1"/>
  <c r="E27" i="1"/>
  <c r="E28" i="1"/>
  <c r="E29" i="1"/>
  <c r="E30" i="1"/>
  <c r="I33" i="1"/>
  <c r="G33" i="1"/>
  <c r="G35" i="1" s="1"/>
  <c r="E38" i="1"/>
  <c r="K33" i="1"/>
  <c r="M33" i="1"/>
  <c r="O33" i="1"/>
  <c r="E15" i="2"/>
  <c r="K28" i="2"/>
  <c r="G26" i="2" l="1"/>
  <c r="G27" i="2" s="1"/>
  <c r="G28" i="2" s="1"/>
  <c r="G39" i="1"/>
  <c r="E18" i="2"/>
  <c r="I35" i="1"/>
  <c r="I39" i="1"/>
  <c r="I26" i="2" s="1"/>
  <c r="I27" i="2" s="1"/>
  <c r="I28" i="2" s="1"/>
  <c r="E23" i="1"/>
  <c r="K35" i="1"/>
  <c r="K39" i="1" s="1"/>
  <c r="E33" i="1"/>
  <c r="E35" i="1" s="1"/>
  <c r="E39" i="1" s="1"/>
  <c r="O35" i="1"/>
  <c r="O26" i="2" l="1"/>
  <c r="O27" i="2" s="1"/>
  <c r="O28" i="2" s="1"/>
  <c r="O39" i="1"/>
  <c r="E26" i="2"/>
  <c r="E27" i="2" s="1"/>
  <c r="E28" i="2" s="1"/>
</calcChain>
</file>

<file path=xl/sharedStrings.xml><?xml version="1.0" encoding="utf-8"?>
<sst xmlns="http://schemas.openxmlformats.org/spreadsheetml/2006/main" count="120" uniqueCount="53">
  <si>
    <t>University</t>
  </si>
  <si>
    <t>Food</t>
  </si>
  <si>
    <t>Court</t>
  </si>
  <si>
    <t>Total</t>
  </si>
  <si>
    <t>Service</t>
  </si>
  <si>
    <t>Bookstore</t>
  </si>
  <si>
    <t>Center</t>
  </si>
  <si>
    <t>Apartments</t>
  </si>
  <si>
    <t>Athletics</t>
  </si>
  <si>
    <t>Operating Revenues:</t>
  </si>
  <si>
    <t>Operating Expenditures:</t>
  </si>
  <si>
    <t>Excess of operating revenue</t>
  </si>
  <si>
    <t>Other Revenues:</t>
  </si>
  <si>
    <t xml:space="preserve">Sales and services </t>
  </si>
  <si>
    <t>Fee allocations</t>
  </si>
  <si>
    <t>Concessions</t>
  </si>
  <si>
    <t xml:space="preserve">Miscellaneous income </t>
  </si>
  <si>
    <t>Pilots boosters</t>
  </si>
  <si>
    <t>Less cost of goods sold</t>
  </si>
  <si>
    <t xml:space="preserve">Total operating revenue </t>
  </si>
  <si>
    <t xml:space="preserve">Salaries </t>
  </si>
  <si>
    <t>Wages</t>
  </si>
  <si>
    <t xml:space="preserve">Staff Benefits </t>
  </si>
  <si>
    <t xml:space="preserve">Travel </t>
  </si>
  <si>
    <t xml:space="preserve">Supplies and expense </t>
  </si>
  <si>
    <t>Equipment</t>
  </si>
  <si>
    <t>Total operating expenditures</t>
  </si>
  <si>
    <t xml:space="preserve">over operating expense </t>
  </si>
  <si>
    <t>Interest on investments</t>
  </si>
  <si>
    <t xml:space="preserve"> </t>
  </si>
  <si>
    <t>ANALYSIS OF REVENUES AND EXPENDITURES</t>
  </si>
  <si>
    <t>STATEMENT OF NET ASSETS</t>
  </si>
  <si>
    <t xml:space="preserve"> Athletics</t>
  </si>
  <si>
    <t>Assets:</t>
  </si>
  <si>
    <t xml:space="preserve">Cash and investments </t>
  </si>
  <si>
    <t>Inventories on hand</t>
  </si>
  <si>
    <t>Accounts receivable</t>
  </si>
  <si>
    <t>Total assets</t>
  </si>
  <si>
    <t>Liabilities and Fund Balances:</t>
  </si>
  <si>
    <t>Deferred revenues</t>
  </si>
  <si>
    <t>Total liabilities</t>
  </si>
  <si>
    <t>Fund balance-</t>
  </si>
  <si>
    <t>Total liabilities and fund balance</t>
  </si>
  <si>
    <t>Game Guarantees</t>
  </si>
  <si>
    <t>Athletics - Camps</t>
  </si>
  <si>
    <t>Utilities</t>
  </si>
  <si>
    <t>Transfers</t>
  </si>
  <si>
    <t>Excess revenue over expenditures &amp; Transfers</t>
  </si>
  <si>
    <t>For the Year Ended June 30, 2014</t>
  </si>
  <si>
    <t>Excess of revenue over expenditures &amp; transfers</t>
  </si>
  <si>
    <t>As of June 30, 2014</t>
  </si>
  <si>
    <t>Balance July 1, 2013</t>
  </si>
  <si>
    <t>Fund balance June 30,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</si>
</sst>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_(* #,##0_);_(* \(#,##0\);_(* &quot;-&quot;??_);_(@_)"/>
    <numFmt numFmtId="166" formatCode="_(&quot;$&quot;* #,##0_);_(&quot;$&quot;* \(#,##0\);_(&quot;$&quot;* &quot;-&quot;??_);_(@_)"/>
  </numFmts>
  <fonts count="7" x14ac:knownFonts="1">
    <font>
      <sz val="10"/>
      <name val="Courier"/>
    </font>
    <font>
      <sz val="10"/>
      <name val="Arial"/>
      <family val="2"/>
    </font>
    <font>
      <sz val="9"/>
      <name val="Arial"/>
      <family val="2"/>
    </font>
    <font>
      <b/>
      <sz val="9"/>
      <color indexed="20"/>
      <name val="Arial"/>
      <family val="2"/>
    </font>
    <font>
      <b/>
      <sz val="12"/>
      <name val="Goudy Old Style"/>
      <family val="1"/>
    </font>
    <font>
      <b/>
      <sz val="10"/>
      <name val="Arial"/>
      <family val="2"/>
    </font>
    <font>
      <sz val="9"/>
      <name val="Goudy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vertical="center"/>
    </xf>
    <xf numFmtId="37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  <protection locked="0"/>
    </xf>
    <xf numFmtId="166" fontId="2" fillId="0" borderId="0" xfId="2" applyNumberFormat="1" applyFont="1" applyFill="1" applyAlignment="1" applyProtection="1">
      <alignment vertical="center"/>
      <protection locked="0"/>
    </xf>
    <xf numFmtId="165" fontId="2" fillId="0" borderId="0" xfId="1" applyNumberFormat="1" applyFont="1" applyFill="1" applyAlignment="1" applyProtection="1">
      <alignment vertical="center"/>
      <protection locked="0"/>
    </xf>
    <xf numFmtId="165" fontId="2" fillId="0" borderId="0" xfId="1" applyNumberFormat="1" applyFont="1" applyFill="1" applyBorder="1" applyAlignment="1" applyProtection="1">
      <alignment vertical="center"/>
    </xf>
    <xf numFmtId="165" fontId="2" fillId="0" borderId="0" xfId="1" applyNumberFormat="1" applyFont="1" applyFill="1" applyAlignment="1" applyProtection="1">
      <alignment vertical="center"/>
    </xf>
    <xf numFmtId="165" fontId="2" fillId="0" borderId="0" xfId="1" applyNumberFormat="1" applyFont="1" applyFill="1" applyAlignment="1">
      <alignment vertical="center"/>
    </xf>
    <xf numFmtId="166" fontId="2" fillId="0" borderId="0" xfId="2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5" fillId="0" borderId="0" xfId="0" applyFont="1" applyFill="1"/>
    <xf numFmtId="0" fontId="2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37" fontId="6" fillId="0" borderId="0" xfId="0" applyNumberFormat="1" applyFont="1" applyFill="1" applyBorder="1" applyAlignment="1" applyProtection="1">
      <alignment horizontal="center" vertical="center"/>
    </xf>
    <xf numFmtId="37" fontId="6" fillId="0" borderId="1" xfId="0" applyNumberFormat="1" applyFont="1" applyFill="1" applyBorder="1" applyAlignment="1" applyProtection="1">
      <alignment horizontal="center" vertical="center"/>
    </xf>
    <xf numFmtId="37" fontId="6" fillId="0" borderId="0" xfId="0" applyNumberFormat="1" applyFont="1" applyFill="1" applyAlignment="1" applyProtection="1">
      <alignment vertical="center"/>
    </xf>
    <xf numFmtId="37" fontId="6" fillId="0" borderId="0" xfId="0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  <protection locked="0"/>
    </xf>
    <xf numFmtId="166" fontId="6" fillId="0" borderId="0" xfId="2" applyNumberFormat="1" applyFont="1" applyFill="1" applyAlignment="1" applyProtection="1">
      <alignment vertical="center"/>
    </xf>
    <xf numFmtId="165" fontId="6" fillId="0" borderId="0" xfId="1" applyNumberFormat="1" applyFont="1" applyFill="1" applyAlignment="1" applyProtection="1">
      <alignment vertical="center"/>
    </xf>
    <xf numFmtId="165" fontId="6" fillId="0" borderId="0" xfId="1" applyNumberFormat="1" applyFont="1" applyFill="1" applyBorder="1" applyAlignment="1" applyProtection="1">
      <alignment vertical="center"/>
    </xf>
    <xf numFmtId="165" fontId="6" fillId="0" borderId="1" xfId="1" applyNumberFormat="1" applyFont="1" applyFill="1" applyBorder="1" applyAlignment="1" applyProtection="1">
      <alignment vertical="center"/>
    </xf>
    <xf numFmtId="165" fontId="6" fillId="0" borderId="0" xfId="1" applyNumberFormat="1" applyFont="1" applyFill="1" applyAlignment="1" applyProtection="1">
      <alignment vertical="center"/>
      <protection locked="0"/>
    </xf>
    <xf numFmtId="165" fontId="6" fillId="0" borderId="2" xfId="1" applyNumberFormat="1" applyFont="1" applyFill="1" applyBorder="1" applyAlignment="1" applyProtection="1">
      <alignment vertical="center"/>
    </xf>
    <xf numFmtId="165" fontId="6" fillId="0" borderId="0" xfId="1" applyNumberFormat="1" applyFont="1" applyFill="1" applyAlignment="1">
      <alignment vertical="center"/>
    </xf>
    <xf numFmtId="166" fontId="6" fillId="0" borderId="3" xfId="2" applyNumberFormat="1" applyFont="1" applyFill="1" applyBorder="1" applyAlignment="1" applyProtection="1">
      <alignment vertical="center"/>
    </xf>
    <xf numFmtId="166" fontId="6" fillId="0" borderId="0" xfId="2" applyNumberFormat="1" applyFont="1" applyFill="1" applyAlignment="1" applyProtection="1">
      <alignment vertical="center"/>
      <protection locked="0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37" fontId="6" fillId="0" borderId="0" xfId="0" applyNumberFormat="1" applyFont="1" applyFill="1" applyBorder="1" applyAlignment="1" applyProtection="1">
      <alignment vertical="center"/>
    </xf>
    <xf numFmtId="166" fontId="6" fillId="0" borderId="0" xfId="2" applyNumberFormat="1" applyFont="1" applyFill="1" applyBorder="1" applyAlignment="1" applyProtection="1">
      <alignment vertical="center"/>
    </xf>
    <xf numFmtId="165" fontId="6" fillId="0" borderId="0" xfId="1" applyNumberFormat="1" applyFont="1" applyFill="1" applyAlignment="1" applyProtection="1">
      <alignment vertical="center"/>
    </xf>
    <xf numFmtId="165" fontId="6" fillId="0" borderId="0" xfId="1" applyNumberFormat="1" applyFont="1" applyFill="1" applyBorder="1" applyAlignment="1" applyProtection="1">
      <alignment vertical="center"/>
    </xf>
    <xf numFmtId="165" fontId="6" fillId="0" borderId="2" xfId="1" applyNumberFormat="1" applyFont="1" applyFill="1" applyBorder="1" applyAlignment="1" applyProtection="1">
      <alignment vertical="center"/>
    </xf>
    <xf numFmtId="166" fontId="6" fillId="0" borderId="3" xfId="2" applyNumberFormat="1" applyFont="1" applyFill="1" applyBorder="1" applyAlignment="1" applyProtection="1">
      <alignment vertical="center"/>
    </xf>
    <xf numFmtId="166" fontId="6" fillId="0" borderId="0" xfId="2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1F4F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106680</xdr:rowOff>
    </xdr:from>
    <xdr:to>
      <xdr:col>3</xdr:col>
      <xdr:colOff>1847296</xdr:colOff>
      <xdr:row>5</xdr:row>
      <xdr:rowOff>109782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1460"/>
          <a:ext cx="2395936" cy="627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3</xdr:col>
      <xdr:colOff>1847296</xdr:colOff>
      <xdr:row>7</xdr:row>
      <xdr:rowOff>85725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0"/>
          <a:ext cx="2447371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showGridLines="0" tabSelected="1" zoomScaleNormal="100" workbookViewId="0">
      <selection activeCell="S23" sqref="S23"/>
    </sheetView>
  </sheetViews>
  <sheetFormatPr defaultColWidth="10.88671875" defaultRowHeight="11.4" x14ac:dyDescent="0.2"/>
  <cols>
    <col min="1" max="3" width="2.6640625" style="1" customWidth="1"/>
    <col min="4" max="4" width="28.6640625" style="1" customWidth="1"/>
    <col min="5" max="5" width="10.6640625" style="1" customWidth="1"/>
    <col min="6" max="6" width="1.6640625" style="21" customWidth="1"/>
    <col min="7" max="7" width="10.6640625" style="1" customWidth="1"/>
    <col min="8" max="8" width="1.6640625" style="21" customWidth="1"/>
    <col min="9" max="9" width="10.6640625" style="1" customWidth="1"/>
    <col min="10" max="10" width="1.6640625" style="21" customWidth="1"/>
    <col min="11" max="11" width="10.6640625" style="1" customWidth="1"/>
    <col min="12" max="12" width="1.6640625" style="21" customWidth="1"/>
    <col min="13" max="13" width="10.6640625" style="1" customWidth="1"/>
    <col min="14" max="14" width="1.6640625" style="21" customWidth="1"/>
    <col min="15" max="15" width="10.33203125" style="1" customWidth="1"/>
    <col min="16" max="16" width="1.6640625" style="21" customWidth="1"/>
    <col min="17" max="17" width="10.44140625" style="1" customWidth="1"/>
    <col min="18" max="18" width="1.6640625" style="1" customWidth="1"/>
    <col min="19" max="19" width="24.6640625" style="1" customWidth="1"/>
    <col min="20" max="21" width="13.6640625" style="1" customWidth="1"/>
    <col min="22" max="22" width="10.88671875" style="1"/>
    <col min="23" max="23" width="12.6640625" style="1" customWidth="1"/>
    <col min="24" max="25" width="11.6640625" style="1" customWidth="1"/>
    <col min="26" max="27" width="10.88671875" style="1"/>
    <col min="28" max="31" width="11.6640625" style="1" customWidth="1"/>
    <col min="32" max="32" width="12.6640625" style="1" customWidth="1"/>
    <col min="33" max="35" width="11.6640625" style="1" customWidth="1"/>
    <col min="36" max="37" width="10.88671875" style="1"/>
    <col min="38" max="39" width="11.6640625" style="1" customWidth="1"/>
    <col min="40" max="16384" width="10.88671875" style="1"/>
  </cols>
  <sheetData>
    <row r="1" spans="1:17" x14ac:dyDescent="0.2">
      <c r="A1" s="50"/>
      <c r="B1" s="50"/>
      <c r="C1" s="50"/>
      <c r="D1" s="50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0.5" customHeight="1" x14ac:dyDescent="0.2">
      <c r="A2" s="50"/>
      <c r="B2" s="50"/>
      <c r="C2" s="50"/>
      <c r="D2" s="50"/>
      <c r="E2" s="5"/>
      <c r="F2" s="5"/>
      <c r="G2" s="5"/>
      <c r="H2" s="5"/>
      <c r="I2" s="5"/>
      <c r="J2" s="5"/>
      <c r="K2" s="5"/>
      <c r="L2" s="5"/>
      <c r="M2" s="5"/>
      <c r="N2" s="5"/>
      <c r="O2" s="4"/>
      <c r="P2" s="5"/>
      <c r="Q2" s="5"/>
    </row>
    <row r="3" spans="1:17" ht="15.6" x14ac:dyDescent="0.2">
      <c r="A3" s="50"/>
      <c r="B3" s="50"/>
      <c r="C3" s="50"/>
      <c r="D3" s="50"/>
      <c r="E3" s="51" t="s">
        <v>31</v>
      </c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ht="8.25" customHeight="1" x14ac:dyDescent="0.2">
      <c r="A4" s="50"/>
      <c r="B4" s="50"/>
      <c r="C4" s="50"/>
      <c r="D4" s="5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.6" x14ac:dyDescent="0.2">
      <c r="A5" s="50"/>
      <c r="B5" s="50"/>
      <c r="C5" s="50"/>
      <c r="D5" s="50"/>
      <c r="E5" s="51" t="s">
        <v>50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17" ht="12" x14ac:dyDescent="0.2">
      <c r="A6" s="50"/>
      <c r="B6" s="50"/>
      <c r="C6" s="50"/>
      <c r="D6" s="50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12" x14ac:dyDescent="0.2">
      <c r="A7" s="50"/>
      <c r="B7" s="50"/>
      <c r="C7" s="50"/>
      <c r="D7" s="50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ht="10.5" customHeight="1" x14ac:dyDescent="0.2">
      <c r="A8" s="50"/>
      <c r="B8" s="50"/>
      <c r="C8" s="50"/>
      <c r="D8" s="50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1"/>
    </row>
    <row r="10" spans="1:17" s="10" customFormat="1" ht="12.6" x14ac:dyDescent="0.2">
      <c r="A10" s="22"/>
      <c r="B10" s="22"/>
      <c r="C10" s="22"/>
      <c r="D10" s="22"/>
      <c r="E10" s="22"/>
      <c r="F10" s="40"/>
      <c r="G10" s="22"/>
      <c r="H10" s="40"/>
      <c r="I10" s="22"/>
      <c r="J10" s="40"/>
      <c r="K10" s="22"/>
      <c r="L10" s="40"/>
      <c r="M10" s="24" t="s">
        <v>0</v>
      </c>
      <c r="N10" s="40"/>
      <c r="O10" s="22"/>
    </row>
    <row r="11" spans="1:17" s="10" customFormat="1" ht="12.6" x14ac:dyDescent="0.2">
      <c r="A11" s="22"/>
      <c r="B11" s="22"/>
      <c r="C11" s="22"/>
      <c r="D11" s="22"/>
      <c r="E11" s="22"/>
      <c r="F11" s="40"/>
      <c r="G11" s="24" t="s">
        <v>1</v>
      </c>
      <c r="H11" s="40"/>
      <c r="I11" s="22"/>
      <c r="J11" s="40"/>
      <c r="K11" s="24" t="s">
        <v>0</v>
      </c>
      <c r="L11" s="40"/>
      <c r="M11" s="24" t="s">
        <v>2</v>
      </c>
      <c r="N11" s="40"/>
      <c r="O11" s="22"/>
    </row>
    <row r="12" spans="1:17" s="10" customFormat="1" ht="12.6" x14ac:dyDescent="0.2">
      <c r="A12" s="22"/>
      <c r="B12" s="22"/>
      <c r="C12" s="22"/>
      <c r="D12" s="22"/>
      <c r="E12" s="41" t="s">
        <v>3</v>
      </c>
      <c r="F12" s="40"/>
      <c r="G12" s="41" t="s">
        <v>4</v>
      </c>
      <c r="H12" s="40"/>
      <c r="I12" s="41" t="s">
        <v>5</v>
      </c>
      <c r="J12" s="40"/>
      <c r="K12" s="41" t="s">
        <v>6</v>
      </c>
      <c r="L12" s="40"/>
      <c r="M12" s="41" t="s">
        <v>7</v>
      </c>
      <c r="N12" s="40"/>
      <c r="O12" s="41" t="s">
        <v>32</v>
      </c>
    </row>
    <row r="13" spans="1:17" s="10" customFormat="1" ht="12.6" x14ac:dyDescent="0.2">
      <c r="A13" s="22"/>
      <c r="B13" s="22"/>
      <c r="C13" s="22"/>
      <c r="D13" s="22"/>
      <c r="E13" s="23"/>
      <c r="F13" s="40"/>
      <c r="G13" s="23"/>
      <c r="H13" s="40"/>
      <c r="I13" s="23"/>
      <c r="J13" s="40"/>
      <c r="K13" s="23"/>
      <c r="L13" s="40"/>
      <c r="M13" s="23"/>
      <c r="N13" s="40"/>
      <c r="O13" s="42"/>
    </row>
    <row r="14" spans="1:17" s="10" customFormat="1" ht="12.6" x14ac:dyDescent="0.2">
      <c r="A14" s="29" t="s">
        <v>33</v>
      </c>
      <c r="B14" s="22"/>
      <c r="C14" s="22"/>
      <c r="D14" s="22"/>
      <c r="E14" s="27"/>
      <c r="F14" s="43"/>
      <c r="G14" s="27"/>
      <c r="H14" s="43"/>
      <c r="I14" s="27"/>
      <c r="J14" s="43"/>
      <c r="K14" s="27"/>
      <c r="L14" s="43"/>
      <c r="M14" s="27"/>
      <c r="N14" s="43"/>
      <c r="O14" s="22"/>
    </row>
    <row r="15" spans="1:17" s="10" customFormat="1" ht="13.2" x14ac:dyDescent="0.25">
      <c r="A15" s="22"/>
      <c r="B15" s="29" t="s">
        <v>34</v>
      </c>
      <c r="C15" s="22"/>
      <c r="D15" s="22"/>
      <c r="E15" s="31">
        <f>SUM(G15:P15)</f>
        <v>176676</v>
      </c>
      <c r="F15" s="44"/>
      <c r="G15" s="31">
        <f>-648432-G16</f>
        <v>-654500</v>
      </c>
      <c r="H15" s="44" t="s">
        <v>29</v>
      </c>
      <c r="I15" s="31">
        <f>1456151-I16-I17</f>
        <v>677363</v>
      </c>
      <c r="J15" s="44" t="s">
        <v>29</v>
      </c>
      <c r="K15" s="31">
        <v>20789</v>
      </c>
      <c r="L15" s="44" t="s">
        <v>29</v>
      </c>
      <c r="M15" s="31">
        <v>5529</v>
      </c>
      <c r="N15" s="44"/>
      <c r="O15" s="31">
        <v>127495</v>
      </c>
      <c r="P15" s="20"/>
    </row>
    <row r="16" spans="1:17" s="10" customFormat="1" ht="13.2" x14ac:dyDescent="0.25">
      <c r="A16" s="22"/>
      <c r="B16" s="29" t="s">
        <v>35</v>
      </c>
      <c r="C16" s="22"/>
      <c r="D16" s="22"/>
      <c r="E16" s="32">
        <f>SUM(G16:P16)</f>
        <v>768050</v>
      </c>
      <c r="F16" s="33"/>
      <c r="G16" s="32">
        <v>6068</v>
      </c>
      <c r="H16" s="33" t="s">
        <v>29</v>
      </c>
      <c r="I16" s="32">
        <v>761982</v>
      </c>
      <c r="J16" s="33" t="s">
        <v>29</v>
      </c>
      <c r="K16" s="32">
        <v>0</v>
      </c>
      <c r="L16" s="33" t="s">
        <v>29</v>
      </c>
      <c r="M16" s="32">
        <v>0</v>
      </c>
      <c r="N16" s="33"/>
      <c r="O16" s="32">
        <v>0</v>
      </c>
      <c r="P16" s="20"/>
    </row>
    <row r="17" spans="1:16" s="10" customFormat="1" ht="13.2" x14ac:dyDescent="0.25">
      <c r="A17" s="22"/>
      <c r="B17" s="29" t="s">
        <v>36</v>
      </c>
      <c r="C17" s="22"/>
      <c r="D17" s="22"/>
      <c r="E17" s="32">
        <f>SUM(G17:P17)</f>
        <v>16806</v>
      </c>
      <c r="F17" s="33"/>
      <c r="G17" s="32">
        <v>0</v>
      </c>
      <c r="H17" s="33" t="s">
        <v>29</v>
      </c>
      <c r="I17" s="32">
        <v>16806</v>
      </c>
      <c r="J17" s="33" t="s">
        <v>29</v>
      </c>
      <c r="K17" s="32">
        <v>0</v>
      </c>
      <c r="L17" s="33" t="s">
        <v>29</v>
      </c>
      <c r="M17" s="32">
        <v>0</v>
      </c>
      <c r="N17" s="33"/>
      <c r="O17" s="32">
        <v>0</v>
      </c>
      <c r="P17" s="20"/>
    </row>
    <row r="18" spans="1:16" s="10" customFormat="1" ht="13.2" x14ac:dyDescent="0.25">
      <c r="A18" s="22"/>
      <c r="B18" s="22"/>
      <c r="C18" s="29" t="s">
        <v>37</v>
      </c>
      <c r="D18" s="22"/>
      <c r="E18" s="36">
        <f>SUM(E15:E17)</f>
        <v>961532</v>
      </c>
      <c r="F18" s="33"/>
      <c r="G18" s="36">
        <f>SUM(G15:G17)</f>
        <v>-648432</v>
      </c>
      <c r="H18" s="33"/>
      <c r="I18" s="36">
        <f>SUM(I15:I17)</f>
        <v>1456151</v>
      </c>
      <c r="J18" s="33"/>
      <c r="K18" s="36">
        <f>SUM(K15:K17)</f>
        <v>20789</v>
      </c>
      <c r="L18" s="33"/>
      <c r="M18" s="36">
        <f>SUM(M15:M17)</f>
        <v>5529</v>
      </c>
      <c r="N18" s="33"/>
      <c r="O18" s="36">
        <f>SUM(O15:O17)</f>
        <v>127495</v>
      </c>
      <c r="P18" s="20"/>
    </row>
    <row r="19" spans="1:16" s="10" customFormat="1" ht="13.2" x14ac:dyDescent="0.25">
      <c r="A19" s="22"/>
      <c r="B19" s="22"/>
      <c r="C19" s="22"/>
      <c r="D19" s="22"/>
      <c r="E19" s="32"/>
      <c r="F19" s="33"/>
      <c r="G19" s="32"/>
      <c r="H19" s="33"/>
      <c r="I19" s="32"/>
      <c r="J19" s="33"/>
      <c r="K19" s="32"/>
      <c r="L19" s="33"/>
      <c r="M19" s="32"/>
      <c r="N19" s="33"/>
      <c r="O19" s="32"/>
      <c r="P19" s="20"/>
    </row>
    <row r="20" spans="1:16" s="10" customFormat="1" ht="13.2" x14ac:dyDescent="0.25">
      <c r="A20" s="29" t="s">
        <v>38</v>
      </c>
      <c r="B20" s="22"/>
      <c r="C20" s="22"/>
      <c r="D20" s="22"/>
      <c r="E20" s="32"/>
      <c r="F20" s="33"/>
      <c r="G20" s="32"/>
      <c r="H20" s="33"/>
      <c r="I20" s="32"/>
      <c r="J20" s="33"/>
      <c r="K20" s="32"/>
      <c r="L20" s="33"/>
      <c r="M20" s="32"/>
      <c r="N20" s="33"/>
      <c r="O20" s="32"/>
      <c r="P20" s="20"/>
    </row>
    <row r="21" spans="1:16" s="10" customFormat="1" ht="13.2" x14ac:dyDescent="0.25">
      <c r="A21" s="22"/>
      <c r="B21" s="29" t="s">
        <v>39</v>
      </c>
      <c r="C21" s="22"/>
      <c r="D21" s="22"/>
      <c r="E21" s="32">
        <f>SUM(G21:P21)</f>
        <v>117803</v>
      </c>
      <c r="F21" s="33"/>
      <c r="G21" s="32">
        <v>0</v>
      </c>
      <c r="H21" s="33" t="s">
        <v>29</v>
      </c>
      <c r="I21" s="32">
        <v>0</v>
      </c>
      <c r="J21" s="33" t="s">
        <v>29</v>
      </c>
      <c r="K21" s="32">
        <v>20789</v>
      </c>
      <c r="L21" s="33" t="s">
        <v>29</v>
      </c>
      <c r="M21" s="32">
        <v>0</v>
      </c>
      <c r="N21" s="33"/>
      <c r="O21" s="32">
        <v>97014</v>
      </c>
      <c r="P21" s="20"/>
    </row>
    <row r="22" spans="1:16" s="10" customFormat="1" ht="12.6" x14ac:dyDescent="0.2">
      <c r="A22" s="22"/>
      <c r="B22" s="29"/>
      <c r="C22" s="22" t="s">
        <v>40</v>
      </c>
      <c r="D22" s="22"/>
      <c r="E22" s="36">
        <f>SUM(E21:E21)</f>
        <v>117803</v>
      </c>
      <c r="F22" s="33"/>
      <c r="G22" s="36">
        <f>SUM(G21:G21)</f>
        <v>0</v>
      </c>
      <c r="H22" s="33"/>
      <c r="I22" s="36">
        <f>SUM(I21:I21)</f>
        <v>0</v>
      </c>
      <c r="J22" s="33"/>
      <c r="K22" s="36">
        <f>SUM(K21:K21)</f>
        <v>20789</v>
      </c>
      <c r="L22" s="33">
        <f>SUM(L21:L21)</f>
        <v>0</v>
      </c>
      <c r="M22" s="36">
        <f>SUM(M21:M21)</f>
        <v>0</v>
      </c>
      <c r="N22" s="33"/>
      <c r="O22" s="36">
        <f>SUM(O21:O21)</f>
        <v>97014</v>
      </c>
    </row>
    <row r="23" spans="1:16" s="10" customFormat="1" ht="13.2" x14ac:dyDescent="0.25">
      <c r="A23" s="22"/>
      <c r="B23" s="29"/>
      <c r="C23" s="22"/>
      <c r="D23" s="22"/>
      <c r="E23" s="31"/>
      <c r="F23" s="44"/>
      <c r="G23" s="31"/>
      <c r="H23" s="44"/>
      <c r="I23" s="31"/>
      <c r="J23" s="44"/>
      <c r="K23" s="31"/>
      <c r="L23" s="44"/>
      <c r="M23" s="31"/>
      <c r="N23" s="44"/>
      <c r="O23" s="31"/>
      <c r="P23" s="20"/>
    </row>
    <row r="24" spans="1:16" s="10" customFormat="1" ht="13.2" x14ac:dyDescent="0.25">
      <c r="A24" s="22" t="s">
        <v>41</v>
      </c>
      <c r="B24" s="29"/>
      <c r="C24" s="22"/>
      <c r="D24" s="2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20"/>
    </row>
    <row r="25" spans="1:16" s="10" customFormat="1" ht="13.2" x14ac:dyDescent="0.25">
      <c r="A25" s="22"/>
      <c r="B25" s="29" t="s">
        <v>51</v>
      </c>
      <c r="C25" s="22"/>
      <c r="D25" s="22"/>
      <c r="E25" s="32">
        <f>SUM(G25:O25)</f>
        <v>1077621</v>
      </c>
      <c r="F25" s="33"/>
      <c r="G25" s="45">
        <v>-554876</v>
      </c>
      <c r="H25" s="46"/>
      <c r="I25" s="45">
        <v>1593646</v>
      </c>
      <c r="J25" s="46"/>
      <c r="K25" s="45">
        <v>0</v>
      </c>
      <c r="L25" s="46"/>
      <c r="M25" s="45">
        <v>18374</v>
      </c>
      <c r="N25" s="46"/>
      <c r="O25" s="45">
        <v>20477</v>
      </c>
      <c r="P25" s="20"/>
    </row>
    <row r="26" spans="1:16" s="10" customFormat="1" ht="13.2" x14ac:dyDescent="0.25">
      <c r="A26" s="22"/>
      <c r="B26" s="29" t="s">
        <v>49</v>
      </c>
      <c r="C26" s="22"/>
      <c r="D26" s="22"/>
      <c r="E26" s="32">
        <f>SUM(G26:O26)</f>
        <v>-233892</v>
      </c>
      <c r="F26" s="33"/>
      <c r="G26" s="45">
        <f>+'Oper stmt'!G39</f>
        <v>-93556</v>
      </c>
      <c r="H26" s="33"/>
      <c r="I26" s="45">
        <f>+'Oper stmt'!I39</f>
        <v>-137495</v>
      </c>
      <c r="J26" s="46"/>
      <c r="K26" s="45">
        <v>0</v>
      </c>
      <c r="L26" s="33"/>
      <c r="M26" s="45">
        <f>+'Oper stmt'!M39</f>
        <v>-12845</v>
      </c>
      <c r="N26" s="46"/>
      <c r="O26" s="45">
        <f>+'Oper stmt'!O39</f>
        <v>10004</v>
      </c>
      <c r="P26" s="20"/>
    </row>
    <row r="27" spans="1:16" s="10" customFormat="1" ht="12.6" x14ac:dyDescent="0.2">
      <c r="A27" s="22"/>
      <c r="B27" s="29" t="s">
        <v>52</v>
      </c>
      <c r="C27" s="22"/>
      <c r="D27" s="22"/>
      <c r="E27" s="36">
        <f>SUM(E25:E26)</f>
        <v>843729</v>
      </c>
      <c r="F27" s="33"/>
      <c r="G27" s="47">
        <f>SUM(G25:G26)</f>
        <v>-648432</v>
      </c>
      <c r="H27" s="33"/>
      <c r="I27" s="47">
        <f>SUM(I25:I26)</f>
        <v>1456151</v>
      </c>
      <c r="J27" s="46"/>
      <c r="K27" s="47">
        <f>SUM(K25:K26)</f>
        <v>0</v>
      </c>
      <c r="L27" s="33"/>
      <c r="M27" s="47">
        <f>SUM(M25:M26)</f>
        <v>5529</v>
      </c>
      <c r="N27" s="46"/>
      <c r="O27" s="47">
        <f>SUM(O25:O26)</f>
        <v>30481</v>
      </c>
    </row>
    <row r="28" spans="1:16" s="10" customFormat="1" ht="13.2" thickBot="1" x14ac:dyDescent="0.25">
      <c r="A28" s="29" t="s">
        <v>42</v>
      </c>
      <c r="B28" s="22"/>
      <c r="C28" s="22"/>
      <c r="D28" s="22"/>
      <c r="E28" s="38">
        <f>SUM(E27+E22)</f>
        <v>961532</v>
      </c>
      <c r="F28" s="44"/>
      <c r="G28" s="38">
        <f>SUM(G27+G22)</f>
        <v>-648432</v>
      </c>
      <c r="H28" s="44"/>
      <c r="I28" s="48">
        <f>SUM(I27+I22)</f>
        <v>1456151</v>
      </c>
      <c r="J28" s="49"/>
      <c r="K28" s="48">
        <f>SUM(K27+K22)</f>
        <v>20789</v>
      </c>
      <c r="L28" s="44"/>
      <c r="M28" s="48">
        <f>SUM(M27+M22)</f>
        <v>5529</v>
      </c>
      <c r="N28" s="49"/>
      <c r="O28" s="48">
        <f>SUM(O27+O22)</f>
        <v>127495</v>
      </c>
    </row>
    <row r="29" spans="1:16" ht="12" thickTop="1" x14ac:dyDescent="0.2">
      <c r="P29" s="1"/>
    </row>
    <row r="30" spans="1:16" x14ac:dyDescent="0.2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</sheetData>
  <mergeCells count="3">
    <mergeCell ref="A1:D8"/>
    <mergeCell ref="E3:Q3"/>
    <mergeCell ref="E5:Q5"/>
  </mergeCells>
  <conditionalFormatting sqref="A13:O28">
    <cfRule type="expression" dxfId="0" priority="1" stopIfTrue="1">
      <formula>MOD(ROW(),2)=0</formula>
    </cfRule>
  </conditionalFormatting>
  <printOptions horizontalCentered="1"/>
  <pageMargins left="0.5" right="0.5" top="0.5" bottom="0.5" header="0.5" footer="0.5"/>
  <pageSetup scale="9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R43"/>
  <sheetViews>
    <sheetView showGridLines="0" workbookViewId="0">
      <selection activeCell="O21" sqref="O21"/>
    </sheetView>
  </sheetViews>
  <sheetFormatPr defaultColWidth="10.88671875" defaultRowHeight="11.4" x14ac:dyDescent="0.2"/>
  <cols>
    <col min="1" max="3" width="2.6640625" style="1" customWidth="1"/>
    <col min="4" max="4" width="25.6640625" style="1" customWidth="1"/>
    <col min="5" max="5" width="10.6640625" style="1" customWidth="1"/>
    <col min="6" max="6" width="1.6640625" style="1" customWidth="1"/>
    <col min="7" max="7" width="10.6640625" style="1" customWidth="1"/>
    <col min="8" max="8" width="1.6640625" style="1" customWidth="1"/>
    <col min="9" max="9" width="10.6640625" style="1" customWidth="1"/>
    <col min="10" max="10" width="1.6640625" style="1" customWidth="1"/>
    <col min="11" max="11" width="10.6640625" style="1" customWidth="1"/>
    <col min="12" max="12" width="1.6640625" style="1" customWidth="1"/>
    <col min="13" max="13" width="10.6640625" style="1" customWidth="1"/>
    <col min="14" max="14" width="1.6640625" style="1" customWidth="1"/>
    <col min="15" max="15" width="10.44140625" style="1" customWidth="1"/>
    <col min="16" max="16" width="1.6640625" style="1" customWidth="1"/>
    <col min="17" max="17" width="10.44140625" style="1" customWidth="1"/>
    <col min="18" max="18" width="1.77734375" style="1" customWidth="1"/>
    <col min="19" max="16384" width="10.88671875" style="1"/>
  </cols>
  <sheetData>
    <row r="1" spans="1:18" x14ac:dyDescent="0.2">
      <c r="A1" s="50"/>
      <c r="B1" s="50"/>
      <c r="C1" s="50"/>
      <c r="D1" s="50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0.5" customHeight="1" x14ac:dyDescent="0.2">
      <c r="A2" s="50"/>
      <c r="B2" s="50"/>
      <c r="C2" s="50"/>
      <c r="D2" s="50"/>
      <c r="E2" s="5"/>
      <c r="F2" s="5"/>
      <c r="G2" s="5"/>
      <c r="H2" s="5"/>
      <c r="I2" s="5"/>
      <c r="J2" s="5"/>
      <c r="K2" s="5"/>
      <c r="L2" s="5"/>
      <c r="M2" s="5"/>
      <c r="N2" s="5"/>
      <c r="O2" s="4"/>
      <c r="P2" s="5"/>
      <c r="Q2" s="5"/>
      <c r="R2" s="3"/>
    </row>
    <row r="3" spans="1:18" ht="15.6" x14ac:dyDescent="0.2">
      <c r="A3" s="50"/>
      <c r="B3" s="50"/>
      <c r="C3" s="50"/>
      <c r="D3" s="50"/>
      <c r="E3" s="51" t="s">
        <v>30</v>
      </c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7"/>
    </row>
    <row r="4" spans="1:18" ht="8.25" customHeight="1" x14ac:dyDescent="0.2">
      <c r="A4" s="50"/>
      <c r="B4" s="50"/>
      <c r="C4" s="50"/>
      <c r="D4" s="5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3"/>
    </row>
    <row r="5" spans="1:18" ht="12" x14ac:dyDescent="0.2">
      <c r="A5" s="50"/>
      <c r="B5" s="50"/>
      <c r="C5" s="50"/>
      <c r="D5" s="50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</row>
    <row r="6" spans="1:18" ht="15.6" x14ac:dyDescent="0.2">
      <c r="A6" s="50"/>
      <c r="B6" s="50"/>
      <c r="C6" s="50"/>
      <c r="D6" s="50"/>
      <c r="E6" s="51" t="s">
        <v>48</v>
      </c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7"/>
    </row>
    <row r="7" spans="1:18" ht="10.5" customHeight="1" x14ac:dyDescent="0.2">
      <c r="A7" s="50"/>
      <c r="B7" s="50"/>
      <c r="C7" s="50"/>
      <c r="D7" s="50"/>
      <c r="E7" s="5"/>
      <c r="F7" s="5"/>
      <c r="G7" s="8"/>
      <c r="H7" s="8"/>
      <c r="I7" s="5"/>
      <c r="J7" s="5"/>
      <c r="K7" s="5"/>
      <c r="L7" s="5"/>
      <c r="M7" s="5"/>
      <c r="N7" s="5"/>
      <c r="O7" s="5"/>
      <c r="P7" s="3"/>
    </row>
    <row r="8" spans="1:18" ht="12" customHeight="1" x14ac:dyDescent="0.2">
      <c r="A8" s="50"/>
      <c r="B8" s="50"/>
      <c r="C8" s="50"/>
      <c r="D8" s="50"/>
      <c r="E8" s="3"/>
      <c r="F8" s="3"/>
      <c r="G8" s="9"/>
      <c r="H8" s="9"/>
      <c r="I8" s="3"/>
      <c r="J8" s="3"/>
      <c r="K8" s="3"/>
      <c r="L8" s="3"/>
      <c r="M8" s="3"/>
      <c r="N8" s="3"/>
      <c r="O8" s="3"/>
      <c r="P8" s="3"/>
    </row>
    <row r="9" spans="1:18" s="10" customFormat="1" ht="12.6" x14ac:dyDescent="0.2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3" t="s">
        <v>0</v>
      </c>
      <c r="N9" s="22"/>
      <c r="O9" s="22"/>
    </row>
    <row r="10" spans="1:18" s="10" customFormat="1" ht="12.6" x14ac:dyDescent="0.2">
      <c r="A10" s="22"/>
      <c r="B10" s="22"/>
      <c r="C10" s="22"/>
      <c r="D10" s="22"/>
      <c r="E10" s="22"/>
      <c r="F10" s="22"/>
      <c r="G10" s="24" t="s">
        <v>1</v>
      </c>
      <c r="H10" s="22"/>
      <c r="I10" s="22"/>
      <c r="J10" s="22"/>
      <c r="K10" s="24" t="s">
        <v>0</v>
      </c>
      <c r="L10" s="22"/>
      <c r="M10" s="25" t="s">
        <v>2</v>
      </c>
      <c r="N10" s="22"/>
      <c r="O10" s="22"/>
    </row>
    <row r="11" spans="1:18" s="10" customFormat="1" ht="12.6" x14ac:dyDescent="0.2">
      <c r="A11" s="22"/>
      <c r="B11" s="22"/>
      <c r="C11" s="22"/>
      <c r="D11" s="22"/>
      <c r="E11" s="26" t="s">
        <v>3</v>
      </c>
      <c r="F11" s="27"/>
      <c r="G11" s="26" t="s">
        <v>4</v>
      </c>
      <c r="H11" s="27"/>
      <c r="I11" s="26" t="s">
        <v>5</v>
      </c>
      <c r="J11" s="27"/>
      <c r="K11" s="26" t="s">
        <v>6</v>
      </c>
      <c r="L11" s="27"/>
      <c r="M11" s="26" t="s">
        <v>7</v>
      </c>
      <c r="N11" s="27"/>
      <c r="O11" s="26" t="s">
        <v>8</v>
      </c>
      <c r="P11" s="11"/>
    </row>
    <row r="12" spans="1:18" s="10" customFormat="1" ht="12.6" x14ac:dyDescent="0.2">
      <c r="A12" s="22"/>
      <c r="B12" s="22"/>
      <c r="C12" s="22"/>
      <c r="D12" s="22"/>
      <c r="E12" s="28"/>
      <c r="F12" s="27"/>
      <c r="G12" s="25"/>
      <c r="H12" s="27"/>
      <c r="I12" s="25"/>
      <c r="J12" s="27"/>
      <c r="K12" s="25"/>
      <c r="L12" s="27"/>
      <c r="M12" s="25"/>
      <c r="N12" s="27"/>
      <c r="O12" s="25"/>
      <c r="P12" s="11"/>
    </row>
    <row r="13" spans="1:18" s="10" customFormat="1" ht="12.6" x14ac:dyDescent="0.2">
      <c r="A13" s="29" t="s">
        <v>9</v>
      </c>
      <c r="B13" s="22"/>
      <c r="C13" s="22"/>
      <c r="D13" s="22"/>
      <c r="E13" s="22"/>
      <c r="F13" s="22"/>
      <c r="G13" s="30"/>
      <c r="H13" s="30"/>
      <c r="I13" s="30"/>
      <c r="J13" s="30"/>
      <c r="K13" s="30"/>
      <c r="L13" s="30"/>
      <c r="M13" s="30"/>
      <c r="N13" s="30"/>
      <c r="O13" s="30"/>
      <c r="P13" s="12"/>
    </row>
    <row r="14" spans="1:18" s="10" customFormat="1" ht="12.6" x14ac:dyDescent="0.2">
      <c r="A14" s="22"/>
      <c r="B14" s="29" t="s">
        <v>13</v>
      </c>
      <c r="C14" s="22"/>
      <c r="D14" s="22"/>
      <c r="E14" s="31">
        <f t="shared" ref="E14:E20" si="0">SUM(G14:P14)</f>
        <v>1667620</v>
      </c>
      <c r="F14" s="31"/>
      <c r="G14" s="31">
        <f>265484+959</f>
        <v>266443</v>
      </c>
      <c r="H14" s="31" t="s">
        <v>29</v>
      </c>
      <c r="I14" s="31">
        <f>1302757-11303</f>
        <v>1291454</v>
      </c>
      <c r="J14" s="31" t="s">
        <v>29</v>
      </c>
      <c r="K14" s="31">
        <v>93201</v>
      </c>
      <c r="L14" s="31" t="s">
        <v>29</v>
      </c>
      <c r="M14" s="31">
        <v>1000</v>
      </c>
      <c r="N14" s="31"/>
      <c r="O14" s="31">
        <v>15522</v>
      </c>
      <c r="P14" s="13"/>
    </row>
    <row r="15" spans="1:18" s="10" customFormat="1" ht="12.6" x14ac:dyDescent="0.2">
      <c r="A15" s="22"/>
      <c r="B15" s="29" t="s">
        <v>14</v>
      </c>
      <c r="C15" s="22"/>
      <c r="D15" s="22"/>
      <c r="E15" s="32">
        <f t="shared" si="0"/>
        <v>1289952</v>
      </c>
      <c r="F15" s="32"/>
      <c r="G15" s="32">
        <v>0</v>
      </c>
      <c r="H15" s="32" t="s">
        <v>29</v>
      </c>
      <c r="I15" s="32">
        <v>0</v>
      </c>
      <c r="J15" s="32" t="s">
        <v>29</v>
      </c>
      <c r="K15" s="32">
        <f>410811-K14-K38</f>
        <v>318103</v>
      </c>
      <c r="L15" s="32" t="s">
        <v>29</v>
      </c>
      <c r="M15" s="32">
        <v>0</v>
      </c>
      <c r="N15" s="32"/>
      <c r="O15" s="32">
        <f>972503-654</f>
        <v>971849</v>
      </c>
      <c r="P15" s="14"/>
    </row>
    <row r="16" spans="1:18" s="10" customFormat="1" ht="12.6" x14ac:dyDescent="0.2">
      <c r="A16" s="22"/>
      <c r="B16" s="29" t="s">
        <v>43</v>
      </c>
      <c r="C16" s="22"/>
      <c r="D16" s="22"/>
      <c r="E16" s="32">
        <f t="shared" si="0"/>
        <v>2800</v>
      </c>
      <c r="F16" s="32"/>
      <c r="G16" s="32">
        <v>0</v>
      </c>
      <c r="H16" s="32"/>
      <c r="I16" s="32">
        <v>0</v>
      </c>
      <c r="J16" s="32"/>
      <c r="K16" s="32">
        <v>0</v>
      </c>
      <c r="L16" s="32"/>
      <c r="M16" s="32">
        <v>0</v>
      </c>
      <c r="N16" s="32"/>
      <c r="O16" s="32">
        <v>2800</v>
      </c>
      <c r="P16" s="14"/>
    </row>
    <row r="17" spans="1:16" s="10" customFormat="1" ht="12.6" x14ac:dyDescent="0.2">
      <c r="A17" s="22"/>
      <c r="B17" s="29" t="s">
        <v>15</v>
      </c>
      <c r="C17" s="22"/>
      <c r="D17" s="22"/>
      <c r="E17" s="32">
        <f t="shared" si="0"/>
        <v>12230</v>
      </c>
      <c r="F17" s="32"/>
      <c r="G17" s="32">
        <v>0</v>
      </c>
      <c r="H17" s="32" t="s">
        <v>29</v>
      </c>
      <c r="I17" s="32">
        <v>0</v>
      </c>
      <c r="J17" s="32" t="s">
        <v>29</v>
      </c>
      <c r="K17" s="32">
        <v>0</v>
      </c>
      <c r="L17" s="32" t="s">
        <v>29</v>
      </c>
      <c r="M17" s="32">
        <v>0</v>
      </c>
      <c r="N17" s="32"/>
      <c r="O17" s="32">
        <v>12230</v>
      </c>
      <c r="P17" s="14"/>
    </row>
    <row r="18" spans="1:16" s="10" customFormat="1" ht="12.6" x14ac:dyDescent="0.2">
      <c r="A18" s="22"/>
      <c r="B18" s="29" t="s">
        <v>44</v>
      </c>
      <c r="C18" s="22"/>
      <c r="D18" s="22"/>
      <c r="E18" s="32">
        <f t="shared" si="0"/>
        <v>7005</v>
      </c>
      <c r="F18" s="32"/>
      <c r="G18" s="32">
        <v>0</v>
      </c>
      <c r="H18" s="32" t="s">
        <v>29</v>
      </c>
      <c r="I18" s="32">
        <v>0</v>
      </c>
      <c r="J18" s="32" t="s">
        <v>29</v>
      </c>
      <c r="K18" s="32">
        <v>0</v>
      </c>
      <c r="L18" s="32" t="s">
        <v>29</v>
      </c>
      <c r="M18" s="32">
        <v>0</v>
      </c>
      <c r="N18" s="32"/>
      <c r="O18" s="32">
        <v>7005</v>
      </c>
      <c r="P18" s="14"/>
    </row>
    <row r="19" spans="1:16" s="10" customFormat="1" ht="12.6" x14ac:dyDescent="0.2">
      <c r="A19" s="22"/>
      <c r="B19" s="29" t="s">
        <v>16</v>
      </c>
      <c r="C19" s="22"/>
      <c r="D19" s="22"/>
      <c r="E19" s="33">
        <f t="shared" si="0"/>
        <v>5000</v>
      </c>
      <c r="F19" s="33"/>
      <c r="G19" s="33">
        <v>0</v>
      </c>
      <c r="H19" s="33" t="s">
        <v>29</v>
      </c>
      <c r="I19" s="33">
        <v>0</v>
      </c>
      <c r="J19" s="33" t="s">
        <v>29</v>
      </c>
      <c r="K19" s="33">
        <v>0</v>
      </c>
      <c r="L19" s="33" t="s">
        <v>29</v>
      </c>
      <c r="M19" s="33">
        <v>0</v>
      </c>
      <c r="N19" s="33"/>
      <c r="O19" s="33">
        <v>5000</v>
      </c>
      <c r="P19" s="14"/>
    </row>
    <row r="20" spans="1:16" s="10" customFormat="1" ht="12.6" x14ac:dyDescent="0.2">
      <c r="A20" s="22"/>
      <c r="B20" s="22" t="s">
        <v>17</v>
      </c>
      <c r="C20" s="29"/>
      <c r="D20" s="22"/>
      <c r="E20" s="34">
        <f t="shared" si="0"/>
        <v>37019</v>
      </c>
      <c r="F20" s="32"/>
      <c r="G20" s="34">
        <v>0</v>
      </c>
      <c r="H20" s="32" t="s">
        <v>29</v>
      </c>
      <c r="I20" s="34">
        <v>0</v>
      </c>
      <c r="J20" s="32" t="s">
        <v>29</v>
      </c>
      <c r="K20" s="34">
        <v>0</v>
      </c>
      <c r="L20" s="32" t="s">
        <v>29</v>
      </c>
      <c r="M20" s="34">
        <v>0</v>
      </c>
      <c r="N20" s="32"/>
      <c r="O20" s="34">
        <v>37019</v>
      </c>
      <c r="P20" s="15"/>
    </row>
    <row r="21" spans="1:16" s="10" customFormat="1" ht="12.6" x14ac:dyDescent="0.2">
      <c r="A21" s="22"/>
      <c r="B21" s="29"/>
      <c r="C21" s="22" t="s">
        <v>3</v>
      </c>
      <c r="D21" s="22"/>
      <c r="E21" s="32">
        <f>SUM(E14:E20)</f>
        <v>3021626</v>
      </c>
      <c r="F21" s="32"/>
      <c r="G21" s="32">
        <f>SUM(G14:G20)</f>
        <v>266443</v>
      </c>
      <c r="H21" s="32"/>
      <c r="I21" s="32">
        <f>SUM(I14:I20)</f>
        <v>1291454</v>
      </c>
      <c r="J21" s="35"/>
      <c r="K21" s="35">
        <f>SUM(K14:K20)</f>
        <v>411304</v>
      </c>
      <c r="L21" s="35"/>
      <c r="M21" s="35">
        <f>SUM(M14:M20)</f>
        <v>1000</v>
      </c>
      <c r="N21" s="35"/>
      <c r="O21" s="35">
        <f>SUM(O14:O20)</f>
        <v>1051425</v>
      </c>
      <c r="P21" s="14"/>
    </row>
    <row r="22" spans="1:16" s="10" customFormat="1" ht="12.6" x14ac:dyDescent="0.2">
      <c r="A22" s="22"/>
      <c r="B22" s="22" t="s">
        <v>18</v>
      </c>
      <c r="C22" s="29"/>
      <c r="D22" s="22"/>
      <c r="E22" s="34">
        <f>SUM(G22:P22)</f>
        <v>1099660</v>
      </c>
      <c r="F22" s="32"/>
      <c r="G22" s="34">
        <v>148988</v>
      </c>
      <c r="H22" s="32" t="s">
        <v>29</v>
      </c>
      <c r="I22" s="34">
        <v>944528</v>
      </c>
      <c r="J22" s="32" t="s">
        <v>29</v>
      </c>
      <c r="K22" s="34">
        <v>0</v>
      </c>
      <c r="L22" s="32" t="s">
        <v>29</v>
      </c>
      <c r="M22" s="34">
        <v>0</v>
      </c>
      <c r="N22" s="32"/>
      <c r="O22" s="34">
        <v>6144</v>
      </c>
      <c r="P22" s="15"/>
    </row>
    <row r="23" spans="1:16" s="10" customFormat="1" ht="12.6" x14ac:dyDescent="0.2">
      <c r="A23" s="22"/>
      <c r="B23" s="22"/>
      <c r="C23" s="29" t="s">
        <v>19</v>
      </c>
      <c r="D23" s="22"/>
      <c r="E23" s="36">
        <f>SUM(E21-E22)</f>
        <v>1921966</v>
      </c>
      <c r="F23" s="32"/>
      <c r="G23" s="36">
        <f>SUM(G21-G22)</f>
        <v>117455</v>
      </c>
      <c r="H23" s="32"/>
      <c r="I23" s="36">
        <f>SUM(I21-I22)</f>
        <v>346926</v>
      </c>
      <c r="J23" s="32"/>
      <c r="K23" s="36">
        <f>SUM(K21-K22)</f>
        <v>411304</v>
      </c>
      <c r="L23" s="32"/>
      <c r="M23" s="36">
        <f>SUM(M21-M22)</f>
        <v>1000</v>
      </c>
      <c r="N23" s="32"/>
      <c r="O23" s="36">
        <f>SUM(O21-O22)</f>
        <v>1045281</v>
      </c>
      <c r="P23" s="15"/>
    </row>
    <row r="24" spans="1:16" s="10" customFormat="1" ht="12.6" x14ac:dyDescent="0.2">
      <c r="A24" s="22"/>
      <c r="B24" s="22"/>
      <c r="C24" s="22"/>
      <c r="D24" s="2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16"/>
    </row>
    <row r="25" spans="1:16" s="10" customFormat="1" ht="12.6" x14ac:dyDescent="0.2">
      <c r="A25" s="29" t="s">
        <v>10</v>
      </c>
      <c r="B25" s="22"/>
      <c r="C25" s="22"/>
      <c r="D25" s="22"/>
      <c r="E25" s="32"/>
      <c r="F25" s="32"/>
      <c r="G25" s="35"/>
      <c r="H25" s="35"/>
      <c r="I25" s="35"/>
      <c r="J25" s="35"/>
      <c r="K25" s="35"/>
      <c r="L25" s="35"/>
      <c r="M25" s="35"/>
      <c r="N25" s="35"/>
      <c r="O25" s="35"/>
      <c r="P25" s="14"/>
    </row>
    <row r="26" spans="1:16" s="10" customFormat="1" ht="12.6" x14ac:dyDescent="0.2">
      <c r="A26" s="22"/>
      <c r="B26" s="29" t="s">
        <v>20</v>
      </c>
      <c r="C26" s="22"/>
      <c r="D26" s="22"/>
      <c r="E26" s="32">
        <f t="shared" ref="E26:E32" si="1">SUM(G26:P26)</f>
        <v>721568</v>
      </c>
      <c r="F26" s="32"/>
      <c r="G26" s="32">
        <v>127113</v>
      </c>
      <c r="H26" s="32" t="s">
        <v>29</v>
      </c>
      <c r="I26" s="32">
        <v>137037</v>
      </c>
      <c r="J26" s="32" t="s">
        <v>29</v>
      </c>
      <c r="K26" s="32">
        <v>126998</v>
      </c>
      <c r="L26" s="32" t="s">
        <v>29</v>
      </c>
      <c r="M26" s="32">
        <v>0</v>
      </c>
      <c r="N26" s="32"/>
      <c r="O26" s="32">
        <v>330420</v>
      </c>
      <c r="P26" s="14"/>
    </row>
    <row r="27" spans="1:16" s="10" customFormat="1" ht="12.6" x14ac:dyDescent="0.2">
      <c r="A27" s="22"/>
      <c r="B27" s="29" t="s">
        <v>21</v>
      </c>
      <c r="C27" s="22"/>
      <c r="D27" s="22"/>
      <c r="E27" s="32">
        <f t="shared" si="1"/>
        <v>73812</v>
      </c>
      <c r="F27" s="32"/>
      <c r="G27" s="32">
        <v>1997</v>
      </c>
      <c r="H27" s="32" t="s">
        <v>29</v>
      </c>
      <c r="I27" s="32">
        <v>24835</v>
      </c>
      <c r="J27" s="32" t="s">
        <v>29</v>
      </c>
      <c r="K27" s="32">
        <v>44867</v>
      </c>
      <c r="L27" s="32" t="s">
        <v>29</v>
      </c>
      <c r="M27" s="32">
        <v>0</v>
      </c>
      <c r="N27" s="32"/>
      <c r="O27" s="32">
        <v>2113</v>
      </c>
      <c r="P27" s="14"/>
    </row>
    <row r="28" spans="1:16" s="10" customFormat="1" ht="12.6" x14ac:dyDescent="0.2">
      <c r="A28" s="22"/>
      <c r="B28" s="29" t="s">
        <v>22</v>
      </c>
      <c r="C28" s="22"/>
      <c r="D28" s="22"/>
      <c r="E28" s="32">
        <f t="shared" si="1"/>
        <v>320919</v>
      </c>
      <c r="F28" s="32"/>
      <c r="G28" s="32">
        <v>59600</v>
      </c>
      <c r="H28" s="32" t="s">
        <v>29</v>
      </c>
      <c r="I28" s="32">
        <v>65956</v>
      </c>
      <c r="J28" s="32" t="s">
        <v>29</v>
      </c>
      <c r="K28" s="32">
        <v>52876</v>
      </c>
      <c r="L28" s="32" t="s">
        <v>29</v>
      </c>
      <c r="M28" s="32">
        <v>0</v>
      </c>
      <c r="N28" s="32"/>
      <c r="O28" s="32">
        <v>142487</v>
      </c>
      <c r="P28" s="14"/>
    </row>
    <row r="29" spans="1:16" s="10" customFormat="1" ht="12.6" x14ac:dyDescent="0.2">
      <c r="A29" s="22"/>
      <c r="B29" s="29" t="s">
        <v>23</v>
      </c>
      <c r="C29" s="22"/>
      <c r="D29" s="22"/>
      <c r="E29" s="32">
        <f t="shared" si="1"/>
        <v>98444</v>
      </c>
      <c r="F29" s="32"/>
      <c r="G29" s="32">
        <v>0</v>
      </c>
      <c r="H29" s="32" t="s">
        <v>29</v>
      </c>
      <c r="I29" s="32">
        <v>1540</v>
      </c>
      <c r="J29" s="32" t="s">
        <v>29</v>
      </c>
      <c r="K29" s="32">
        <v>0</v>
      </c>
      <c r="L29" s="32" t="s">
        <v>29</v>
      </c>
      <c r="M29" s="32">
        <v>0</v>
      </c>
      <c r="N29" s="32"/>
      <c r="O29" s="32">
        <v>96904</v>
      </c>
      <c r="P29" s="14"/>
    </row>
    <row r="30" spans="1:16" s="10" customFormat="1" ht="12.6" x14ac:dyDescent="0.2">
      <c r="A30" s="22"/>
      <c r="B30" s="29" t="s">
        <v>24</v>
      </c>
      <c r="C30" s="22"/>
      <c r="D30" s="22"/>
      <c r="E30" s="32">
        <f t="shared" si="1"/>
        <v>685667</v>
      </c>
      <c r="F30" s="32"/>
      <c r="G30" s="32">
        <f>170330-G22</f>
        <v>21342</v>
      </c>
      <c r="H30" s="32" t="s">
        <v>29</v>
      </c>
      <c r="I30" s="32">
        <f>1110131-I31-I22</f>
        <v>115603</v>
      </c>
      <c r="J30" s="32" t="s">
        <v>29</v>
      </c>
      <c r="K30" s="32">
        <f>134705-50000</f>
        <v>84705</v>
      </c>
      <c r="L30" s="32" t="s">
        <v>29</v>
      </c>
      <c r="M30" s="32">
        <v>10</v>
      </c>
      <c r="N30" s="32"/>
      <c r="O30" s="32">
        <f>470151-6144</f>
        <v>464007</v>
      </c>
      <c r="P30" s="14"/>
    </row>
    <row r="31" spans="1:16" s="10" customFormat="1" ht="12.6" x14ac:dyDescent="0.2">
      <c r="A31" s="22"/>
      <c r="B31" s="29" t="s">
        <v>45</v>
      </c>
      <c r="C31" s="22"/>
      <c r="D31" s="22"/>
      <c r="E31" s="32">
        <f t="shared" si="1"/>
        <v>100000</v>
      </c>
      <c r="F31" s="32"/>
      <c r="G31" s="32">
        <v>0</v>
      </c>
      <c r="H31" s="32" t="s">
        <v>29</v>
      </c>
      <c r="I31" s="32">
        <v>50000</v>
      </c>
      <c r="J31" s="32" t="s">
        <v>29</v>
      </c>
      <c r="K31" s="32">
        <v>50000</v>
      </c>
      <c r="L31" s="32" t="s">
        <v>29</v>
      </c>
      <c r="M31" s="32">
        <v>0</v>
      </c>
      <c r="N31" s="32"/>
      <c r="O31" s="32">
        <v>0</v>
      </c>
      <c r="P31" s="14"/>
    </row>
    <row r="32" spans="1:16" s="10" customFormat="1" ht="12.6" x14ac:dyDescent="0.2">
      <c r="A32" s="22"/>
      <c r="B32" s="29" t="s">
        <v>25</v>
      </c>
      <c r="C32" s="22"/>
      <c r="D32" s="22"/>
      <c r="E32" s="32">
        <f t="shared" si="1"/>
        <v>51365</v>
      </c>
      <c r="F32" s="32"/>
      <c r="G32" s="32">
        <v>0</v>
      </c>
      <c r="H32" s="32" t="s">
        <v>29</v>
      </c>
      <c r="I32" s="32">
        <v>0</v>
      </c>
      <c r="J32" s="32" t="s">
        <v>29</v>
      </c>
      <c r="K32" s="32">
        <v>51365</v>
      </c>
      <c r="L32" s="32" t="s">
        <v>29</v>
      </c>
      <c r="M32" s="32">
        <v>0</v>
      </c>
      <c r="N32" s="32"/>
      <c r="O32" s="32">
        <v>0</v>
      </c>
      <c r="P32" s="14"/>
    </row>
    <row r="33" spans="1:16" s="10" customFormat="1" ht="12.6" x14ac:dyDescent="0.2">
      <c r="A33" s="22"/>
      <c r="B33" s="22"/>
      <c r="C33" s="29" t="s">
        <v>26</v>
      </c>
      <c r="D33" s="22"/>
      <c r="E33" s="36">
        <f>SUM(E26:E32)</f>
        <v>2051775</v>
      </c>
      <c r="F33" s="32"/>
      <c r="G33" s="36">
        <f>SUM(G26:G32)</f>
        <v>210052</v>
      </c>
      <c r="H33" s="32"/>
      <c r="I33" s="36">
        <f>SUM(I26:I32)</f>
        <v>394971</v>
      </c>
      <c r="J33" s="32"/>
      <c r="K33" s="36">
        <f>SUM(K26:K32)</f>
        <v>410811</v>
      </c>
      <c r="L33" s="32"/>
      <c r="M33" s="36">
        <f>SUM(M26:M32)</f>
        <v>10</v>
      </c>
      <c r="N33" s="32"/>
      <c r="O33" s="36">
        <f>SUM(O26:O32)</f>
        <v>1035931</v>
      </c>
      <c r="P33" s="15"/>
    </row>
    <row r="34" spans="1:16" s="10" customFormat="1" ht="12.6" x14ac:dyDescent="0.2">
      <c r="A34" s="29" t="s">
        <v>11</v>
      </c>
      <c r="B34" s="22"/>
      <c r="C34" s="22"/>
      <c r="D34" s="22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17"/>
    </row>
    <row r="35" spans="1:16" s="10" customFormat="1" ht="12.6" x14ac:dyDescent="0.2">
      <c r="A35" s="22"/>
      <c r="B35" s="29" t="s">
        <v>27</v>
      </c>
      <c r="C35" s="22"/>
      <c r="D35" s="22"/>
      <c r="E35" s="32">
        <f>SUM(E23-E33)</f>
        <v>-129809</v>
      </c>
      <c r="F35" s="32"/>
      <c r="G35" s="32">
        <f>SUM(G23-G33)</f>
        <v>-92597</v>
      </c>
      <c r="H35" s="32"/>
      <c r="I35" s="32">
        <f>SUM(I23-I33)</f>
        <v>-48045</v>
      </c>
      <c r="J35" s="32"/>
      <c r="K35" s="32">
        <f>SUM(K23-K33)</f>
        <v>493</v>
      </c>
      <c r="L35" s="32"/>
      <c r="M35" s="32">
        <f>SUM(M23-M33)</f>
        <v>990</v>
      </c>
      <c r="N35" s="32"/>
      <c r="O35" s="32">
        <f>SUM(O23-O33)</f>
        <v>9350</v>
      </c>
      <c r="P35" s="16"/>
    </row>
    <row r="36" spans="1:16" s="10" customFormat="1" ht="12.6" x14ac:dyDescent="0.2">
      <c r="A36" s="22" t="s">
        <v>46</v>
      </c>
      <c r="B36" s="29"/>
      <c r="C36" s="22"/>
      <c r="D36" s="22"/>
      <c r="E36" s="32">
        <f>SUM(G36:P36)</f>
        <v>-114801</v>
      </c>
      <c r="F36" s="32"/>
      <c r="G36" s="32"/>
      <c r="H36" s="32"/>
      <c r="I36" s="32">
        <v>-100753</v>
      </c>
      <c r="J36" s="32"/>
      <c r="K36" s="32"/>
      <c r="L36" s="32"/>
      <c r="M36" s="32">
        <v>-14048</v>
      </c>
      <c r="N36" s="32"/>
      <c r="O36" s="32"/>
      <c r="P36" s="16"/>
    </row>
    <row r="37" spans="1:16" s="10" customFormat="1" ht="12.6" x14ac:dyDescent="0.2">
      <c r="A37" s="29" t="s">
        <v>12</v>
      </c>
      <c r="B37" s="22"/>
      <c r="C37" s="22"/>
      <c r="D37" s="22"/>
      <c r="E37" s="32"/>
      <c r="F37" s="32"/>
      <c r="G37" s="35">
        <v>0</v>
      </c>
      <c r="H37" s="35"/>
      <c r="I37" s="35"/>
      <c r="J37" s="35"/>
      <c r="K37" s="35">
        <v>0</v>
      </c>
      <c r="L37" s="35"/>
      <c r="M37" s="35"/>
      <c r="N37" s="35"/>
      <c r="O37" s="35"/>
      <c r="P37" s="14"/>
    </row>
    <row r="38" spans="1:16" s="10" customFormat="1" ht="12.6" x14ac:dyDescent="0.2">
      <c r="A38" s="22"/>
      <c r="B38" s="29" t="s">
        <v>28</v>
      </c>
      <c r="C38" s="22"/>
      <c r="D38" s="22"/>
      <c r="E38" s="32">
        <f>SUM(G38:P38)</f>
        <v>10718</v>
      </c>
      <c r="F38" s="32"/>
      <c r="G38" s="32">
        <v>-959</v>
      </c>
      <c r="H38" s="32" t="s">
        <v>29</v>
      </c>
      <c r="I38" s="32">
        <v>11303</v>
      </c>
      <c r="J38" s="32" t="s">
        <v>29</v>
      </c>
      <c r="K38" s="32">
        <v>-493</v>
      </c>
      <c r="L38" s="32" t="s">
        <v>29</v>
      </c>
      <c r="M38" s="32">
        <v>213</v>
      </c>
      <c r="N38" s="32"/>
      <c r="O38" s="32">
        <v>654</v>
      </c>
      <c r="P38" s="14"/>
    </row>
    <row r="39" spans="1:16" s="10" customFormat="1" ht="13.2" thickBot="1" x14ac:dyDescent="0.25">
      <c r="A39" s="29" t="s">
        <v>47</v>
      </c>
      <c r="B39" s="22"/>
      <c r="C39" s="22"/>
      <c r="D39" s="22"/>
      <c r="E39" s="38">
        <f>SUM(E35:E38)</f>
        <v>-233892</v>
      </c>
      <c r="F39" s="31"/>
      <c r="G39" s="38">
        <f>SUM(G35:G38)</f>
        <v>-93556</v>
      </c>
      <c r="H39" s="31"/>
      <c r="I39" s="38">
        <f>SUM(I35:I38)</f>
        <v>-137495</v>
      </c>
      <c r="J39" s="31"/>
      <c r="K39" s="38">
        <f>SUM(K35:K38)</f>
        <v>0</v>
      </c>
      <c r="L39" s="39"/>
      <c r="M39" s="38">
        <f>SUM(M35:M38)</f>
        <v>-12845</v>
      </c>
      <c r="N39" s="39"/>
      <c r="O39" s="38">
        <f>SUM(O35:O38)</f>
        <v>10004</v>
      </c>
      <c r="P39" s="18"/>
    </row>
    <row r="40" spans="1:16" ht="12" thickTop="1" x14ac:dyDescent="0.2"/>
    <row r="41" spans="1:16" x14ac:dyDescent="0.2">
      <c r="E41" s="2"/>
    </row>
    <row r="43" spans="1:16" x14ac:dyDescent="0.2">
      <c r="E43" s="2"/>
    </row>
  </sheetData>
  <mergeCells count="3">
    <mergeCell ref="A1:D8"/>
    <mergeCell ref="E3:Q3"/>
    <mergeCell ref="E6:Q6"/>
  </mergeCells>
  <phoneticPr fontId="0" type="noConversion"/>
  <conditionalFormatting sqref="A12:O30 A32:O39">
    <cfRule type="expression" dxfId="1" priority="2" stopIfTrue="1">
      <formula>MOD(ROW(),2)=1</formula>
    </cfRule>
  </conditionalFormatting>
  <conditionalFormatting sqref="A31:O31">
    <cfRule type="expression" dxfId="2" priority="1" stopIfTrue="1">
      <formula>MOD(ROW(),2)=1</formula>
    </cfRule>
  </conditionalFormatting>
  <printOptions horizontalCentered="1"/>
  <pageMargins left="0.5" right="0.5" top="0.5" bottom="0.5" header="0.5" footer="0.5"/>
  <pageSetup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BS</vt:lpstr>
      <vt:lpstr>Oper stmt</vt:lpstr>
      <vt:lpstr>'Oper stmt'!Print_Area</vt:lpstr>
    </vt:vector>
  </TitlesOfParts>
  <Company>LSUS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amber</cp:lastModifiedBy>
  <cp:lastPrinted>2004-09-21T15:20:16Z</cp:lastPrinted>
  <dcterms:created xsi:type="dcterms:W3CDTF">2002-09-16T20:51:32Z</dcterms:created>
  <dcterms:modified xsi:type="dcterms:W3CDTF">2014-11-10T15:45:03Z</dcterms:modified>
</cp:coreProperties>
</file>