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BR\Excel\"/>
    </mc:Choice>
  </mc:AlternateContent>
  <bookViews>
    <workbookView xWindow="0" yWindow="0" windowWidth="28800" windowHeight="12300"/>
  </bookViews>
  <sheets>
    <sheet name="C-1 LSU" sheetId="1" r:id="rId1"/>
  </sheets>
  <definedNames>
    <definedName name="_xlnm.Print_Titles" localSheetId="0">'C-1 LSU'!$1:$10</definedName>
  </definedNames>
  <calcPr calcId="162913"/>
</workbook>
</file>

<file path=xl/calcChain.xml><?xml version="1.0" encoding="utf-8"?>
<calcChain xmlns="http://schemas.openxmlformats.org/spreadsheetml/2006/main">
  <c r="C195" i="1" l="1"/>
  <c r="C196" i="1"/>
  <c r="C197" i="1"/>
  <c r="G183" i="1"/>
  <c r="G194" i="1"/>
  <c r="G186" i="1"/>
  <c r="C186" i="1" s="1"/>
  <c r="E194" i="1"/>
  <c r="E183" i="1"/>
  <c r="G174" i="1"/>
  <c r="G140" i="1"/>
  <c r="C140" i="1"/>
  <c r="E174" i="1"/>
  <c r="C174" i="1" s="1"/>
  <c r="C39" i="1"/>
  <c r="E49" i="1"/>
  <c r="E108" i="1"/>
  <c r="C108" i="1" s="1"/>
  <c r="C126" i="1"/>
  <c r="C101" i="1"/>
  <c r="G108" i="1"/>
  <c r="C104" i="1"/>
  <c r="C105" i="1"/>
  <c r="G49" i="1"/>
  <c r="C44" i="1"/>
  <c r="C45" i="1"/>
  <c r="C87" i="1"/>
  <c r="C54" i="1"/>
  <c r="G89" i="1"/>
  <c r="G176" i="1" s="1"/>
  <c r="E89" i="1"/>
  <c r="C82" i="1"/>
  <c r="C94" i="1"/>
  <c r="C79" i="1"/>
  <c r="C69" i="1"/>
  <c r="C168" i="1"/>
  <c r="C163" i="1"/>
  <c r="C114" i="1"/>
  <c r="C93" i="1"/>
  <c r="C53" i="1"/>
  <c r="C165" i="1"/>
  <c r="C166" i="1"/>
  <c r="C167" i="1"/>
  <c r="G148" i="1"/>
  <c r="E148" i="1"/>
  <c r="C147" i="1"/>
  <c r="C127" i="1"/>
  <c r="C92" i="1"/>
  <c r="C85" i="1"/>
  <c r="G77" i="1"/>
  <c r="C76" i="1"/>
  <c r="E77" i="1"/>
  <c r="C77" i="1"/>
  <c r="C136" i="1"/>
  <c r="C120" i="1"/>
  <c r="C110" i="1"/>
  <c r="C83" i="1"/>
  <c r="C73" i="1"/>
  <c r="C74" i="1"/>
  <c r="C65" i="1"/>
  <c r="C48" i="1"/>
  <c r="C152" i="1"/>
  <c r="C153" i="1"/>
  <c r="C178" i="1"/>
  <c r="C184" i="1"/>
  <c r="E134" i="1"/>
  <c r="C134" i="1" s="1"/>
  <c r="G134" i="1"/>
  <c r="C122" i="1"/>
  <c r="C88" i="1"/>
  <c r="C15" i="1"/>
  <c r="C16" i="1"/>
  <c r="C84" i="1"/>
  <c r="C86" i="1"/>
  <c r="C63" i="1"/>
  <c r="C146" i="1"/>
  <c r="C72" i="1"/>
  <c r="C55" i="1"/>
  <c r="C116" i="1"/>
  <c r="G97" i="1"/>
  <c r="C185" i="1"/>
  <c r="C47" i="1"/>
  <c r="G24" i="1"/>
  <c r="E24" i="1"/>
  <c r="C24" i="1" s="1"/>
  <c r="C59" i="1"/>
  <c r="C107" i="1"/>
  <c r="C46" i="1"/>
  <c r="C56" i="1"/>
  <c r="C145" i="1"/>
  <c r="C171" i="1"/>
  <c r="G41" i="1"/>
  <c r="G57" i="1"/>
  <c r="G130" i="1"/>
  <c r="G155" i="1"/>
  <c r="E41" i="1"/>
  <c r="E176" i="1" s="1"/>
  <c r="E97" i="1"/>
  <c r="C97" i="1" s="1"/>
  <c r="E57" i="1"/>
  <c r="C57" i="1" s="1"/>
  <c r="E130" i="1"/>
  <c r="E172" i="1"/>
  <c r="C172" i="1" s="1"/>
  <c r="E155" i="1"/>
  <c r="C155" i="1" s="1"/>
  <c r="C188" i="1"/>
  <c r="C187" i="1"/>
  <c r="C144" i="1"/>
  <c r="C52" i="1"/>
  <c r="G18" i="1"/>
  <c r="G29" i="1"/>
  <c r="C160" i="1"/>
  <c r="E18" i="1"/>
  <c r="C18" i="1" s="1"/>
  <c r="E29" i="1"/>
  <c r="C29" i="1" s="1"/>
  <c r="C193" i="1"/>
  <c r="C192" i="1"/>
  <c r="C191" i="1"/>
  <c r="C190" i="1"/>
  <c r="C181" i="1"/>
  <c r="C182" i="1"/>
  <c r="C170" i="1"/>
  <c r="C169" i="1"/>
  <c r="C164" i="1"/>
  <c r="C162" i="1"/>
  <c r="C161" i="1"/>
  <c r="C157" i="1"/>
  <c r="C154" i="1"/>
  <c r="C151" i="1"/>
  <c r="C138" i="1"/>
  <c r="C133" i="1"/>
  <c r="C129" i="1"/>
  <c r="C128" i="1"/>
  <c r="C125" i="1"/>
  <c r="C118" i="1"/>
  <c r="C112" i="1"/>
  <c r="C106" i="1"/>
  <c r="C75" i="1"/>
  <c r="C99" i="1"/>
  <c r="C67" i="1"/>
  <c r="C61" i="1"/>
  <c r="C143" i="1"/>
  <c r="C96" i="1"/>
  <c r="C95" i="1"/>
  <c r="C40" i="1"/>
  <c r="C35" i="1"/>
  <c r="C33" i="1"/>
  <c r="C31" i="1"/>
  <c r="C28" i="1"/>
  <c r="C27" i="1"/>
  <c r="C23" i="1"/>
  <c r="C22" i="1"/>
  <c r="C21" i="1"/>
  <c r="C17" i="1"/>
  <c r="C14" i="1"/>
  <c r="C13" i="1"/>
  <c r="C12" i="1"/>
  <c r="G172" i="1"/>
  <c r="C189" i="1"/>
  <c r="C130" i="1"/>
  <c r="C49" i="1"/>
  <c r="C183" i="1"/>
  <c r="C89" i="1"/>
  <c r="C194" i="1"/>
  <c r="C148" i="1"/>
  <c r="G198" i="1"/>
  <c r="E198" i="1"/>
  <c r="C198" i="1" s="1"/>
  <c r="C176" i="1" l="1"/>
  <c r="G200" i="1"/>
  <c r="E200" i="1"/>
  <c r="C200" i="1" s="1"/>
  <c r="C41" i="1"/>
</calcChain>
</file>

<file path=xl/sharedStrings.xml><?xml version="1.0" encoding="utf-8"?>
<sst xmlns="http://schemas.openxmlformats.org/spreadsheetml/2006/main" count="154" uniqueCount="144">
  <si>
    <t>Total</t>
  </si>
  <si>
    <t>Unrestricted</t>
  </si>
  <si>
    <t>Restricted</t>
  </si>
  <si>
    <t xml:space="preserve"> Tuition and fees--</t>
  </si>
  <si>
    <t xml:space="preserve">      Total tuition and fees</t>
  </si>
  <si>
    <t xml:space="preserve"> State appropriations--</t>
  </si>
  <si>
    <t xml:space="preserve">      Total state appropriations</t>
  </si>
  <si>
    <t xml:space="preserve"> Government grants and contracts--</t>
  </si>
  <si>
    <t xml:space="preserve">      Total government grants and contracts</t>
  </si>
  <si>
    <t xml:space="preserve"> Private grants and contracts</t>
  </si>
  <si>
    <t xml:space="preserve"> Gifts</t>
  </si>
  <si>
    <t xml:space="preserve"> Endowment</t>
  </si>
  <si>
    <t xml:space="preserve"> Sales and services of educational departments--</t>
  </si>
  <si>
    <t xml:space="preserve">   Miscellaneous</t>
  </si>
  <si>
    <t xml:space="preserve">      Total sales and services of educational departments</t>
  </si>
  <si>
    <t xml:space="preserve"> Auxiliary enterprise revenues</t>
  </si>
  <si>
    <t xml:space="preserve"> Other sources--</t>
  </si>
  <si>
    <t xml:space="preserve">      Total other sources</t>
  </si>
  <si>
    <t xml:space="preserve">        Total revenues</t>
  </si>
  <si>
    <t xml:space="preserve">   University</t>
  </si>
  <si>
    <t xml:space="preserve">   Nonresident</t>
  </si>
  <si>
    <t xml:space="preserve">   Continuing education</t>
  </si>
  <si>
    <t xml:space="preserve">   Other</t>
  </si>
  <si>
    <t xml:space="preserve">   Student technology fees</t>
  </si>
  <si>
    <t xml:space="preserve">   General</t>
  </si>
  <si>
    <t xml:space="preserve">   Dedicated</t>
  </si>
  <si>
    <t xml:space="preserve">   Interagency transfers</t>
  </si>
  <si>
    <t xml:space="preserve">   Federal</t>
  </si>
  <si>
    <t xml:space="preserve">   State</t>
  </si>
  <si>
    <t xml:space="preserve">   Agriculture-</t>
  </si>
  <si>
    <t xml:space="preserve">      Total agriculture</t>
  </si>
  <si>
    <t xml:space="preserve">    Communication sciences and disorders</t>
  </si>
  <si>
    <t xml:space="preserve">    Geography and anthropology</t>
  </si>
  <si>
    <t xml:space="preserve">    Psychology</t>
  </si>
  <si>
    <t xml:space="preserve">    Chemistry</t>
  </si>
  <si>
    <t xml:space="preserve">    Accounting</t>
  </si>
  <si>
    <t xml:space="preserve">   CAMD</t>
  </si>
  <si>
    <t xml:space="preserve">   Center for energy studies</t>
  </si>
  <si>
    <t xml:space="preserve">    Laboratory school</t>
  </si>
  <si>
    <t xml:space="preserve">      Total education</t>
  </si>
  <si>
    <t xml:space="preserve">   Engineering-</t>
  </si>
  <si>
    <t xml:space="preserve">      Total engineering</t>
  </si>
  <si>
    <t xml:space="preserve">   Library-</t>
  </si>
  <si>
    <t xml:space="preserve">    Fines</t>
  </si>
  <si>
    <t xml:space="preserve">    Interlibrary services</t>
  </si>
  <si>
    <t xml:space="preserve">    Miscellaneous</t>
  </si>
  <si>
    <t xml:space="preserve">      Total library</t>
  </si>
  <si>
    <t xml:space="preserve">   Louisiana geological survey</t>
  </si>
  <si>
    <t xml:space="preserve">   Mass communication</t>
  </si>
  <si>
    <t xml:space="preserve">   Music and dramatic arts-</t>
  </si>
  <si>
    <t xml:space="preserve">    Band</t>
  </si>
  <si>
    <t xml:space="preserve">    Theater</t>
  </si>
  <si>
    <t xml:space="preserve">      Total music and dramatic arts</t>
  </si>
  <si>
    <t xml:space="preserve">   Radiation safety</t>
  </si>
  <si>
    <t xml:space="preserve">    Coastal studies institute</t>
  </si>
  <si>
    <t xml:space="preserve">    Wetlands biogeochemistry institute</t>
  </si>
  <si>
    <t xml:space="preserve">   Sea grant</t>
  </si>
  <si>
    <t xml:space="preserve">   Veterinary medicine-</t>
  </si>
  <si>
    <t xml:space="preserve">    Clinical sciences</t>
  </si>
  <si>
    <t xml:space="preserve">    Comparative biomedical sciences</t>
  </si>
  <si>
    <t xml:space="preserve">    Dean's office</t>
  </si>
  <si>
    <t xml:space="preserve">    Diagnostic laboratory</t>
  </si>
  <si>
    <t xml:space="preserve">    Hansen's disease center</t>
  </si>
  <si>
    <t xml:space="preserve">    Pathobiological sciences</t>
  </si>
  <si>
    <t xml:space="preserve">    Photo duplications and medline services</t>
  </si>
  <si>
    <t xml:space="preserve">    Teaching hospital</t>
  </si>
  <si>
    <t xml:space="preserve">      Total veterinary medicine</t>
  </si>
  <si>
    <t xml:space="preserve">   Other departments</t>
  </si>
  <si>
    <t xml:space="preserve">   Deferred payment fees</t>
  </si>
  <si>
    <t xml:space="preserve">   Interest on investments</t>
  </si>
  <si>
    <t xml:space="preserve">   Recovery of indirect costs</t>
  </si>
  <si>
    <t xml:space="preserve">   Rentals and leases</t>
  </si>
  <si>
    <t xml:space="preserve">   Royalties</t>
  </si>
  <si>
    <t xml:space="preserve">   Rural life museum</t>
  </si>
  <si>
    <t xml:space="preserve">    Biological sciences</t>
  </si>
  <si>
    <t xml:space="preserve">   Movie site licensing</t>
  </si>
  <si>
    <t xml:space="preserve">   Museum of art</t>
  </si>
  <si>
    <t xml:space="preserve">    Geology and geophysics</t>
  </si>
  <si>
    <t xml:space="preserve">    Interdisciplinary</t>
  </si>
  <si>
    <t xml:space="preserve">   School of the coast and environment-</t>
  </si>
  <si>
    <t xml:space="preserve">      Total school of the coast and environment</t>
  </si>
  <si>
    <t xml:space="preserve">    Biotechnology and molecular medicine</t>
  </si>
  <si>
    <t xml:space="preserve">   Art and design-</t>
  </si>
  <si>
    <t xml:space="preserve">    CADGIS research lab</t>
  </si>
  <si>
    <t xml:space="preserve">      Total art and design</t>
  </si>
  <si>
    <t xml:space="preserve">   Information technology services</t>
  </si>
  <si>
    <t xml:space="preserve">    Special collections</t>
  </si>
  <si>
    <t xml:space="preserve">    Field support services</t>
  </si>
  <si>
    <t>ANALYSIS C-1</t>
  </si>
  <si>
    <t>Current Fund Revenues</t>
  </si>
  <si>
    <t xml:space="preserve">   Campus life</t>
  </si>
  <si>
    <t xml:space="preserve">    Design</t>
  </si>
  <si>
    <t xml:space="preserve">      Total business</t>
  </si>
  <si>
    <t xml:space="preserve">   Business administration-</t>
  </si>
  <si>
    <t xml:space="preserve">   LSU press</t>
  </si>
  <si>
    <t xml:space="preserve">   Humanities and social sciences-</t>
  </si>
  <si>
    <t xml:space="preserve">   Science-</t>
  </si>
  <si>
    <t xml:space="preserve">      Total humanities and social sciences</t>
  </si>
  <si>
    <t xml:space="preserve">      Total science</t>
  </si>
  <si>
    <t xml:space="preserve">    Mathematics</t>
  </si>
  <si>
    <t xml:space="preserve">    Information systems and decision sciences</t>
  </si>
  <si>
    <t xml:space="preserve">    Civil and environmental</t>
  </si>
  <si>
    <t xml:space="preserve">    Art</t>
  </si>
  <si>
    <t xml:space="preserve">   Human sciences and education</t>
  </si>
  <si>
    <t xml:space="preserve">    Social work</t>
  </si>
  <si>
    <t xml:space="preserve">    Environmental sciences</t>
  </si>
  <si>
    <t xml:space="preserve">   International student office</t>
  </si>
  <si>
    <t xml:space="preserve">   LSU Online</t>
  </si>
  <si>
    <t xml:space="preserve">   Transfers from University Auxiliary Services</t>
  </si>
  <si>
    <t xml:space="preserve">   National Center for Security Research and Training (NCSRT)-</t>
  </si>
  <si>
    <t xml:space="preserve">    Fire and Emergency Training Institute (FETI)</t>
  </si>
  <si>
    <t xml:space="preserve">        Total National Center for Security Research and Training</t>
  </si>
  <si>
    <t xml:space="preserve">   Career services</t>
  </si>
  <si>
    <t xml:space="preserve">   Information Technology Services (ITS)</t>
  </si>
  <si>
    <t xml:space="preserve">   Louisiana sea grant</t>
  </si>
  <si>
    <t xml:space="preserve">   Transfers from Athletics</t>
  </si>
  <si>
    <t xml:space="preserve">    Construction management</t>
  </si>
  <si>
    <t xml:space="preserve">    Education</t>
  </si>
  <si>
    <t xml:space="preserve">   Louisiana business and technology center</t>
  </si>
  <si>
    <t xml:space="preserve">   Materials science and engineering</t>
  </si>
  <si>
    <t xml:space="preserve">   Parent and family programs</t>
  </si>
  <si>
    <t xml:space="preserve">    Mechanical and industrial</t>
  </si>
  <si>
    <t xml:space="preserve">    Kinesiology</t>
  </si>
  <si>
    <t xml:space="preserve">    Music </t>
  </si>
  <si>
    <t xml:space="preserve">    Physics and astronomy </t>
  </si>
  <si>
    <t xml:space="preserve">    Division of laboratory animal medicine</t>
  </si>
  <si>
    <t xml:space="preserve">    Economics</t>
  </si>
  <si>
    <t xml:space="preserve">   LSU Global</t>
  </si>
  <si>
    <t xml:space="preserve">    Continuing education</t>
  </si>
  <si>
    <t xml:space="preserve">   Communication across the curriculum</t>
  </si>
  <si>
    <t xml:space="preserve">    Gordon A. Cain Center</t>
  </si>
  <si>
    <t xml:space="preserve">    French Studies</t>
  </si>
  <si>
    <t xml:space="preserve">    Highway Safety Research Group</t>
  </si>
  <si>
    <t xml:space="preserve">    Library and information science</t>
  </si>
  <si>
    <t xml:space="preserve">    Architecture</t>
  </si>
  <si>
    <t xml:space="preserve">    Administration support</t>
  </si>
  <si>
    <t xml:space="preserve">   Law Center</t>
  </si>
  <si>
    <t xml:space="preserve">   Center for computational technology</t>
  </si>
  <si>
    <t xml:space="preserve">     Dean's office</t>
  </si>
  <si>
    <t xml:space="preserve">     Experimental statistics</t>
  </si>
  <si>
    <t>For the year ended June 30, 2019</t>
  </si>
  <si>
    <t xml:space="preserve">   University laboratory school</t>
  </si>
  <si>
    <t xml:space="preserve">   University recreation</t>
  </si>
  <si>
    <t xml:space="preserve">   Veterinary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</si>
</sst>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Goudy Old Style"/>
      <family val="1"/>
    </font>
    <font>
      <b/>
      <sz val="12"/>
      <name val="Goudy Old Style"/>
      <family val="1"/>
    </font>
    <font>
      <b/>
      <sz val="9"/>
      <color rgb="FF461D7C"/>
      <name val="Bodoni MT"/>
      <family val="1"/>
    </font>
    <font>
      <sz val="11"/>
      <color rgb="FF461D7C"/>
      <name val="Bodoni MT"/>
      <family val="1"/>
    </font>
    <font>
      <b/>
      <sz val="11"/>
      <color rgb="FF461D7C"/>
      <name val="Bodoni MT"/>
      <family val="1"/>
    </font>
    <font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1" applyNumberFormat="1" applyFont="1" applyAlignment="1" applyProtection="1">
      <alignment vertical="center"/>
    </xf>
    <xf numFmtId="164" fontId="2" fillId="0" borderId="0" xfId="1" applyNumberFormat="1" applyFont="1" applyFill="1" applyAlignment="1" applyProtection="1">
      <alignment vertical="center"/>
    </xf>
    <xf numFmtId="0" fontId="0" fillId="0" borderId="0" xfId="0" applyFill="1"/>
    <xf numFmtId="164" fontId="8" fillId="0" borderId="0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horizontal="center" vertical="center"/>
    </xf>
    <xf numFmtId="0" fontId="9" fillId="0" borderId="0" xfId="0" applyFont="1"/>
    <xf numFmtId="164" fontId="10" fillId="0" borderId="0" xfId="2" applyNumberFormat="1" applyFont="1" applyFill="1" applyBorder="1" applyAlignment="1" applyProtection="1">
      <alignment vertical="center"/>
    </xf>
    <xf numFmtId="164" fontId="6" fillId="0" borderId="0" xfId="1" applyNumberFormat="1" applyFont="1" applyFill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vertical="center"/>
    </xf>
    <xf numFmtId="164" fontId="6" fillId="0" borderId="2" xfId="1" applyNumberFormat="1" applyFont="1" applyFill="1" applyBorder="1" applyAlignment="1" applyProtection="1">
      <alignment vertical="center"/>
    </xf>
    <xf numFmtId="165" fontId="6" fillId="0" borderId="3" xfId="3" applyNumberFormat="1" applyFont="1" applyFill="1" applyBorder="1" applyAlignment="1" applyProtection="1">
      <alignment vertical="center"/>
    </xf>
    <xf numFmtId="164" fontId="11" fillId="0" borderId="0" xfId="2" applyNumberFormat="1" applyFont="1" applyAlignment="1" applyProtection="1"/>
    <xf numFmtId="0" fontId="4" fillId="0" borderId="0" xfId="0" applyFont="1" applyFill="1"/>
    <xf numFmtId="164" fontId="0" fillId="0" borderId="0" xfId="0" applyNumberFormat="1" applyFill="1"/>
    <xf numFmtId="164" fontId="7" fillId="0" borderId="0" xfId="2" applyNumberFormat="1" applyFont="1" applyFill="1" applyBorder="1" applyAlignment="1" applyProtection="1">
      <alignment horizontal="center" vertical="center"/>
    </xf>
    <xf numFmtId="164" fontId="7" fillId="0" borderId="0" xfId="2" applyNumberFormat="1" applyFont="1" applyFill="1" applyBorder="1" applyAlignment="1" applyProtection="1">
      <alignment vertical="center"/>
    </xf>
  </cellXfs>
  <cellStyles count="4">
    <cellStyle name="Comma" xfId="1" builtinId="3"/>
    <cellStyle name="Comma 2" xfId="2"/>
    <cellStyle name="Currency" xfId="3" builtinId="4"/>
    <cellStyle name="Normal" xfId="0" builtinId="0"/>
  </cellStyles>
  <dxfs count="7"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28575</xdr:rowOff>
    </xdr:from>
    <xdr:to>
      <xdr:col>0</xdr:col>
      <xdr:colOff>1676400</xdr:colOff>
      <xdr:row>5</xdr:row>
      <xdr:rowOff>0</xdr:rowOff>
    </xdr:to>
    <xdr:pic>
      <xdr:nvPicPr>
        <xdr:cNvPr id="1262" name="Picture 3" descr="lsu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0025"/>
          <a:ext cx="16573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5"/>
  <sheetViews>
    <sheetView tabSelected="1" zoomScaleNormal="100" zoomScaleSheetLayoutView="100" workbookViewId="0">
      <selection activeCell="A2" sqref="A2:A5"/>
    </sheetView>
  </sheetViews>
  <sheetFormatPr defaultRowHeight="12.75" x14ac:dyDescent="0.2"/>
  <cols>
    <col min="1" max="1" width="51.5703125" style="1" bestFit="1" customWidth="1"/>
    <col min="2" max="2" width="1.85546875" style="1" customWidth="1"/>
    <col min="3" max="3" width="17.85546875" style="1" customWidth="1"/>
    <col min="4" max="4" width="1.85546875" style="1" customWidth="1"/>
    <col min="5" max="5" width="18.42578125" style="1" customWidth="1"/>
    <col min="6" max="6" width="1.85546875" style="1" customWidth="1"/>
    <col min="7" max="7" width="17.5703125" style="1" customWidth="1"/>
    <col min="9" max="9" width="11.28515625" bestFit="1" customWidth="1"/>
    <col min="10" max="10" width="10.28515625" bestFit="1" customWidth="1"/>
  </cols>
  <sheetData>
    <row r="1" spans="1:8" ht="13.5" customHeight="1" x14ac:dyDescent="0.25">
      <c r="A1" s="15"/>
      <c r="B1"/>
      <c r="C1"/>
      <c r="D1"/>
      <c r="E1"/>
      <c r="F1"/>
      <c r="G1"/>
    </row>
    <row r="2" spans="1:8" ht="16.5" x14ac:dyDescent="0.25">
      <c r="A2" s="15"/>
      <c r="B2" s="4"/>
      <c r="D2" s="19"/>
      <c r="E2" s="18" t="s">
        <v>88</v>
      </c>
      <c r="F2" s="19"/>
      <c r="G2" s="19"/>
    </row>
    <row r="3" spans="1:8" ht="8.25" customHeight="1" x14ac:dyDescent="0.25">
      <c r="A3" s="15"/>
      <c r="B3" s="7"/>
      <c r="D3" s="19"/>
      <c r="E3" s="18"/>
      <c r="F3" s="19"/>
      <c r="G3" s="19"/>
      <c r="H3" s="6"/>
    </row>
    <row r="4" spans="1:8" ht="16.5" x14ac:dyDescent="0.25">
      <c r="A4" s="15"/>
      <c r="B4" s="4"/>
      <c r="D4" s="19"/>
      <c r="E4" s="18" t="s">
        <v>89</v>
      </c>
      <c r="F4" s="19"/>
      <c r="G4" s="19"/>
    </row>
    <row r="5" spans="1:8" ht="16.5" x14ac:dyDescent="0.25">
      <c r="A5" s="15"/>
      <c r="B5" s="4"/>
      <c r="D5" s="19"/>
      <c r="E5" s="18" t="s">
        <v>140</v>
      </c>
      <c r="F5" s="19"/>
      <c r="G5" s="19"/>
    </row>
    <row r="6" spans="1:8" ht="8.25" customHeight="1" x14ac:dyDescent="0.25">
      <c r="A6" s="15"/>
      <c r="B6" s="4"/>
      <c r="C6" s="4"/>
      <c r="D6" s="4"/>
      <c r="E6" s="4"/>
      <c r="F6" s="4"/>
      <c r="G6" s="4"/>
    </row>
    <row r="7" spans="1:8" ht="10.5" customHeight="1" x14ac:dyDescent="0.25">
      <c r="A7" s="15"/>
      <c r="B7" s="5"/>
      <c r="C7" s="5"/>
      <c r="D7" s="5"/>
      <c r="E7" s="5"/>
      <c r="F7" s="5"/>
      <c r="G7" s="5"/>
    </row>
    <row r="9" spans="1:8" s="3" customFormat="1" ht="13.5" x14ac:dyDescent="0.2">
      <c r="A9" s="8"/>
      <c r="B9" s="8"/>
      <c r="C9" s="9" t="s">
        <v>0</v>
      </c>
      <c r="D9" s="8"/>
      <c r="E9" s="9" t="s">
        <v>1</v>
      </c>
      <c r="F9" s="8"/>
      <c r="G9" s="9" t="s">
        <v>2</v>
      </c>
    </row>
    <row r="10" spans="1:8" s="3" customFormat="1" ht="13.5" x14ac:dyDescent="0.2">
      <c r="A10" s="8"/>
      <c r="B10" s="8"/>
      <c r="C10" s="8"/>
      <c r="D10" s="8"/>
      <c r="E10" s="8"/>
      <c r="F10" s="8"/>
      <c r="G10" s="8"/>
    </row>
    <row r="11" spans="1:8" s="3" customFormat="1" ht="13.5" x14ac:dyDescent="0.2">
      <c r="A11" s="8" t="s">
        <v>3</v>
      </c>
      <c r="B11" s="8"/>
      <c r="C11" s="8"/>
      <c r="D11" s="8"/>
      <c r="E11" s="8"/>
      <c r="F11" s="8"/>
      <c r="G11" s="8"/>
    </row>
    <row r="12" spans="1:8" s="3" customFormat="1" ht="13.5" x14ac:dyDescent="0.2">
      <c r="A12" s="8" t="s">
        <v>19</v>
      </c>
      <c r="B12" s="8"/>
      <c r="C12" s="10">
        <f t="shared" ref="C12:C18" si="0">SUM(E12:G12)</f>
        <v>310708550</v>
      </c>
      <c r="D12" s="8"/>
      <c r="E12" s="10">
        <v>308026153</v>
      </c>
      <c r="F12" s="8"/>
      <c r="G12" s="10">
        <v>2682397</v>
      </c>
    </row>
    <row r="13" spans="1:8" s="3" customFormat="1" ht="13.5" x14ac:dyDescent="0.2">
      <c r="A13" s="8" t="s">
        <v>20</v>
      </c>
      <c r="B13" s="8"/>
      <c r="C13" s="8">
        <f t="shared" si="0"/>
        <v>77351439</v>
      </c>
      <c r="D13" s="8"/>
      <c r="E13" s="8">
        <v>77351439</v>
      </c>
      <c r="F13" s="8"/>
      <c r="G13" s="8">
        <v>0</v>
      </c>
    </row>
    <row r="14" spans="1:8" s="3" customFormat="1" ht="13.5" x14ac:dyDescent="0.2">
      <c r="A14" s="8" t="s">
        <v>21</v>
      </c>
      <c r="B14" s="8"/>
      <c r="C14" s="8">
        <f t="shared" si="0"/>
        <v>6416226</v>
      </c>
      <c r="D14" s="8"/>
      <c r="E14" s="8">
        <v>5360623</v>
      </c>
      <c r="F14" s="8"/>
      <c r="G14" s="8">
        <v>1055603</v>
      </c>
    </row>
    <row r="15" spans="1:8" s="3" customFormat="1" ht="13.5" x14ac:dyDescent="0.2">
      <c r="A15" s="8" t="s">
        <v>107</v>
      </c>
      <c r="B15" s="8"/>
      <c r="C15" s="8">
        <f t="shared" si="0"/>
        <v>12296272</v>
      </c>
      <c r="D15" s="8"/>
      <c r="E15" s="8">
        <v>0</v>
      </c>
      <c r="F15" s="8"/>
      <c r="G15" s="8">
        <v>12296272</v>
      </c>
    </row>
    <row r="16" spans="1:8" s="3" customFormat="1" ht="13.5" x14ac:dyDescent="0.2">
      <c r="A16" s="11" t="s">
        <v>23</v>
      </c>
      <c r="B16" s="8"/>
      <c r="C16" s="8">
        <f t="shared" si="0"/>
        <v>3999773</v>
      </c>
      <c r="D16" s="8"/>
      <c r="E16" s="8">
        <v>0</v>
      </c>
      <c r="F16" s="8"/>
      <c r="G16" s="8">
        <v>3999773</v>
      </c>
    </row>
    <row r="17" spans="1:7" s="3" customFormat="1" ht="13.5" x14ac:dyDescent="0.2">
      <c r="A17" s="8" t="s">
        <v>22</v>
      </c>
      <c r="B17" s="8"/>
      <c r="C17" s="12">
        <f t="shared" si="0"/>
        <v>36490823</v>
      </c>
      <c r="D17" s="11"/>
      <c r="E17" s="12">
        <v>14535706</v>
      </c>
      <c r="F17" s="8"/>
      <c r="G17" s="12">
        <v>21955117</v>
      </c>
    </row>
    <row r="18" spans="1:7" s="3" customFormat="1" ht="13.5" x14ac:dyDescent="0.2">
      <c r="A18" s="8" t="s">
        <v>4</v>
      </c>
      <c r="B18" s="8"/>
      <c r="C18" s="13">
        <f t="shared" si="0"/>
        <v>447263083</v>
      </c>
      <c r="D18" s="8"/>
      <c r="E18" s="13">
        <f>SUM(E12:E17)</f>
        <v>405273921</v>
      </c>
      <c r="F18" s="8"/>
      <c r="G18" s="13">
        <f>SUM(G12:G17)</f>
        <v>41989162</v>
      </c>
    </row>
    <row r="19" spans="1:7" s="3" customFormat="1" ht="13.5" x14ac:dyDescent="0.2">
      <c r="A19" s="11"/>
      <c r="B19" s="8"/>
      <c r="C19" s="8"/>
      <c r="D19" s="8"/>
      <c r="E19" s="8"/>
      <c r="F19" s="8"/>
      <c r="G19" s="8"/>
    </row>
    <row r="20" spans="1:7" s="3" customFormat="1" ht="13.5" x14ac:dyDescent="0.2">
      <c r="A20" s="11" t="s">
        <v>5</v>
      </c>
      <c r="B20" s="8"/>
      <c r="C20" s="8"/>
      <c r="D20" s="8"/>
      <c r="E20" s="8"/>
      <c r="F20" s="8"/>
      <c r="G20" s="8"/>
    </row>
    <row r="21" spans="1:7" s="3" customFormat="1" ht="13.5" x14ac:dyDescent="0.2">
      <c r="A21" s="11" t="s">
        <v>24</v>
      </c>
      <c r="B21" s="8"/>
      <c r="C21" s="8">
        <f>SUM(E21:G21)</f>
        <v>116169563</v>
      </c>
      <c r="D21" s="8"/>
      <c r="E21" s="8">
        <v>116169563</v>
      </c>
      <c r="F21" s="8"/>
      <c r="G21" s="8">
        <v>0</v>
      </c>
    </row>
    <row r="22" spans="1:7" s="3" customFormat="1" ht="13.5" x14ac:dyDescent="0.2">
      <c r="A22" s="11" t="s">
        <v>25</v>
      </c>
      <c r="B22" s="8"/>
      <c r="C22" s="8">
        <f>SUM(E22:G22)</f>
        <v>12628957</v>
      </c>
      <c r="D22" s="8"/>
      <c r="E22" s="8">
        <v>12628957</v>
      </c>
      <c r="F22" s="8"/>
      <c r="G22" s="8">
        <v>0</v>
      </c>
    </row>
    <row r="23" spans="1:7" s="3" customFormat="1" ht="13.5" x14ac:dyDescent="0.2">
      <c r="A23" s="11" t="s">
        <v>26</v>
      </c>
      <c r="B23" s="8"/>
      <c r="C23" s="8">
        <f>SUM(E23:G23)</f>
        <v>7415346</v>
      </c>
      <c r="D23" s="8"/>
      <c r="E23" s="8">
        <v>7415346</v>
      </c>
      <c r="F23" s="8"/>
      <c r="G23" s="8">
        <v>0</v>
      </c>
    </row>
    <row r="24" spans="1:7" s="3" customFormat="1" ht="13.5" x14ac:dyDescent="0.2">
      <c r="A24" s="8" t="s">
        <v>6</v>
      </c>
      <c r="B24" s="8"/>
      <c r="C24" s="13">
        <f>SUM(E24:G24)</f>
        <v>136213866</v>
      </c>
      <c r="D24" s="8"/>
      <c r="E24" s="13">
        <f>SUM(E21:E23)</f>
        <v>136213866</v>
      </c>
      <c r="F24" s="8"/>
      <c r="G24" s="13">
        <f>SUM(G21:G23)</f>
        <v>0</v>
      </c>
    </row>
    <row r="25" spans="1:7" s="3" customFormat="1" ht="13.5" x14ac:dyDescent="0.2">
      <c r="A25" s="8"/>
      <c r="B25" s="8"/>
      <c r="C25" s="8"/>
      <c r="D25" s="8"/>
      <c r="E25" s="8"/>
      <c r="F25" s="8"/>
      <c r="G25" s="8"/>
    </row>
    <row r="26" spans="1:7" s="3" customFormat="1" ht="13.5" x14ac:dyDescent="0.2">
      <c r="A26" s="8" t="s">
        <v>7</v>
      </c>
      <c r="B26" s="8"/>
      <c r="C26" s="8"/>
      <c r="D26" s="8"/>
      <c r="E26" s="8"/>
      <c r="F26" s="8"/>
      <c r="G26" s="8"/>
    </row>
    <row r="27" spans="1:7" s="3" customFormat="1" ht="13.5" x14ac:dyDescent="0.2">
      <c r="A27" s="8" t="s">
        <v>27</v>
      </c>
      <c r="B27" s="8"/>
      <c r="C27" s="8">
        <f>SUM(E27:G27)</f>
        <v>109185279</v>
      </c>
      <c r="D27" s="8"/>
      <c r="E27" s="8">
        <v>0</v>
      </c>
      <c r="F27" s="8"/>
      <c r="G27" s="8">
        <v>109185279</v>
      </c>
    </row>
    <row r="28" spans="1:7" s="3" customFormat="1" ht="13.5" x14ac:dyDescent="0.2">
      <c r="A28" s="8" t="s">
        <v>28</v>
      </c>
      <c r="B28" s="8"/>
      <c r="C28" s="12">
        <f>SUM(E28:G28)</f>
        <v>34705957</v>
      </c>
      <c r="D28" s="8"/>
      <c r="E28" s="12">
        <v>0</v>
      </c>
      <c r="F28" s="8"/>
      <c r="G28" s="12">
        <v>34705957</v>
      </c>
    </row>
    <row r="29" spans="1:7" s="3" customFormat="1" ht="13.5" x14ac:dyDescent="0.2">
      <c r="A29" s="8" t="s">
        <v>8</v>
      </c>
      <c r="B29" s="8"/>
      <c r="C29" s="13">
        <f>SUM(E29:G29)</f>
        <v>143891236</v>
      </c>
      <c r="D29" s="8"/>
      <c r="E29" s="13">
        <f>SUM(E27:E28)</f>
        <v>0</v>
      </c>
      <c r="F29" s="8"/>
      <c r="G29" s="13">
        <f>SUM(G27:G28)</f>
        <v>143891236</v>
      </c>
    </row>
    <row r="30" spans="1:7" s="3" customFormat="1" ht="13.5" x14ac:dyDescent="0.2">
      <c r="A30" s="8"/>
      <c r="B30" s="8"/>
      <c r="C30" s="8"/>
      <c r="D30" s="8"/>
      <c r="E30" s="8"/>
      <c r="F30" s="8"/>
      <c r="G30" s="8"/>
    </row>
    <row r="31" spans="1:7" s="3" customFormat="1" ht="13.5" x14ac:dyDescent="0.2">
      <c r="A31" s="8" t="s">
        <v>9</v>
      </c>
      <c r="B31" s="8"/>
      <c r="C31" s="12">
        <f>SUM(E31:G31)</f>
        <v>21879203</v>
      </c>
      <c r="D31" s="8"/>
      <c r="E31" s="12">
        <v>0</v>
      </c>
      <c r="F31" s="8"/>
      <c r="G31" s="12">
        <v>21879203</v>
      </c>
    </row>
    <row r="32" spans="1:7" s="3" customFormat="1" ht="13.5" x14ac:dyDescent="0.2">
      <c r="A32" s="8"/>
      <c r="B32" s="8"/>
      <c r="C32" s="8"/>
      <c r="D32" s="8"/>
      <c r="E32" s="8"/>
      <c r="F32" s="8"/>
      <c r="G32" s="8"/>
    </row>
    <row r="33" spans="1:7" s="3" customFormat="1" ht="13.5" x14ac:dyDescent="0.2">
      <c r="A33" s="8" t="s">
        <v>10</v>
      </c>
      <c r="B33" s="8"/>
      <c r="C33" s="12">
        <f>SUM(E33:G33)</f>
        <v>22079349</v>
      </c>
      <c r="D33" s="8"/>
      <c r="E33" s="12">
        <v>0</v>
      </c>
      <c r="F33" s="8"/>
      <c r="G33" s="12">
        <v>22079349</v>
      </c>
    </row>
    <row r="34" spans="1:7" s="3" customFormat="1" ht="13.5" x14ac:dyDescent="0.2">
      <c r="A34" s="8"/>
      <c r="B34" s="8"/>
      <c r="C34" s="8"/>
      <c r="D34" s="8"/>
      <c r="E34" s="8"/>
      <c r="F34" s="8"/>
      <c r="G34" s="8"/>
    </row>
    <row r="35" spans="1:7" s="3" customFormat="1" ht="13.5" x14ac:dyDescent="0.2">
      <c r="A35" s="8" t="s">
        <v>11</v>
      </c>
      <c r="B35" s="8"/>
      <c r="C35" s="12">
        <f>SUM(E35:G35)</f>
        <v>-1640606</v>
      </c>
      <c r="D35" s="8"/>
      <c r="E35" s="12">
        <v>0</v>
      </c>
      <c r="F35" s="8"/>
      <c r="G35" s="12">
        <v>-1640606</v>
      </c>
    </row>
    <row r="36" spans="1:7" s="3" customFormat="1" ht="13.5" x14ac:dyDescent="0.2">
      <c r="A36" s="8"/>
      <c r="B36" s="8"/>
      <c r="C36" s="8"/>
      <c r="D36" s="8"/>
      <c r="E36" s="8"/>
      <c r="F36" s="8"/>
      <c r="G36" s="8"/>
    </row>
    <row r="37" spans="1:7" s="3" customFormat="1" ht="13.5" x14ac:dyDescent="0.2">
      <c r="A37" s="8" t="s">
        <v>12</v>
      </c>
      <c r="B37" s="8"/>
      <c r="C37" s="8"/>
      <c r="D37" s="8"/>
      <c r="E37" s="8"/>
      <c r="F37" s="8"/>
      <c r="G37" s="8"/>
    </row>
    <row r="38" spans="1:7" s="3" customFormat="1" ht="13.5" x14ac:dyDescent="0.2">
      <c r="A38" s="8" t="s">
        <v>29</v>
      </c>
      <c r="B38" s="8"/>
      <c r="C38" s="8"/>
      <c r="D38" s="8"/>
      <c r="E38" s="8"/>
      <c r="F38" s="8"/>
      <c r="G38" s="8"/>
    </row>
    <row r="39" spans="1:7" s="3" customFormat="1" ht="13.5" x14ac:dyDescent="0.2">
      <c r="A39" s="8" t="s">
        <v>138</v>
      </c>
      <c r="B39" s="8"/>
      <c r="C39" s="8">
        <f>SUM(E39:G39)</f>
        <v>6375</v>
      </c>
      <c r="D39" s="8"/>
      <c r="E39" s="8">
        <v>6375</v>
      </c>
      <c r="F39" s="8"/>
      <c r="G39" s="8">
        <v>0</v>
      </c>
    </row>
    <row r="40" spans="1:7" s="3" customFormat="1" ht="13.5" x14ac:dyDescent="0.2">
      <c r="A40" s="8" t="s">
        <v>139</v>
      </c>
      <c r="B40" s="8"/>
      <c r="C40" s="8">
        <f>SUM(E40:G40)</f>
        <v>9309</v>
      </c>
      <c r="D40" s="8"/>
      <c r="E40" s="8">
        <v>9309</v>
      </c>
      <c r="F40" s="8"/>
      <c r="G40" s="8">
        <v>0</v>
      </c>
    </row>
    <row r="41" spans="1:7" s="3" customFormat="1" ht="13.5" x14ac:dyDescent="0.2">
      <c r="A41" s="8" t="s">
        <v>30</v>
      </c>
      <c r="B41" s="8"/>
      <c r="C41" s="13">
        <f>SUM(E41:G41)</f>
        <v>15684</v>
      </c>
      <c r="D41" s="8"/>
      <c r="E41" s="13">
        <f>SUM(E38:E40)</f>
        <v>15684</v>
      </c>
      <c r="F41" s="8"/>
      <c r="G41" s="13">
        <f>SUM(G38:G40)</f>
        <v>0</v>
      </c>
    </row>
    <row r="42" spans="1:7" s="3" customFormat="1" ht="13.5" x14ac:dyDescent="0.2">
      <c r="A42" s="8"/>
      <c r="B42" s="8"/>
      <c r="C42" s="8"/>
      <c r="D42" s="8"/>
      <c r="E42" s="8"/>
      <c r="F42" s="8"/>
      <c r="G42" s="8"/>
    </row>
    <row r="43" spans="1:7" s="3" customFormat="1" ht="13.5" x14ac:dyDescent="0.2">
      <c r="A43" s="8" t="s">
        <v>82</v>
      </c>
      <c r="B43" s="8"/>
      <c r="C43" s="8"/>
      <c r="D43" s="8"/>
      <c r="E43" s="8"/>
      <c r="F43" s="8"/>
      <c r="G43" s="8"/>
    </row>
    <row r="44" spans="1:7" s="3" customFormat="1" ht="13.5" x14ac:dyDescent="0.2">
      <c r="A44" s="8" t="s">
        <v>134</v>
      </c>
      <c r="B44" s="8"/>
      <c r="C44" s="8">
        <f t="shared" ref="C44:C49" si="1">SUM(E44:G44)</f>
        <v>0</v>
      </c>
      <c r="D44" s="8"/>
      <c r="E44" s="8">
        <v>0</v>
      </c>
      <c r="F44" s="8"/>
      <c r="G44" s="8">
        <v>0</v>
      </c>
    </row>
    <row r="45" spans="1:7" s="3" customFormat="1" ht="13.5" x14ac:dyDescent="0.2">
      <c r="A45" s="8" t="s">
        <v>102</v>
      </c>
      <c r="B45" s="8"/>
      <c r="C45" s="8">
        <f t="shared" si="1"/>
        <v>21035</v>
      </c>
      <c r="D45" s="8"/>
      <c r="E45" s="8">
        <v>18881</v>
      </c>
      <c r="F45" s="8"/>
      <c r="G45" s="8">
        <v>2154</v>
      </c>
    </row>
    <row r="46" spans="1:7" s="3" customFormat="1" ht="13.5" x14ac:dyDescent="0.2">
      <c r="A46" s="8" t="s">
        <v>83</v>
      </c>
      <c r="B46" s="8"/>
      <c r="C46" s="8">
        <f t="shared" si="1"/>
        <v>50853</v>
      </c>
      <c r="D46" s="8"/>
      <c r="E46" s="8">
        <v>50853</v>
      </c>
      <c r="F46" s="8"/>
      <c r="G46" s="8">
        <v>0</v>
      </c>
    </row>
    <row r="47" spans="1:7" s="3" customFormat="1" ht="13.5" x14ac:dyDescent="0.2">
      <c r="A47" s="8" t="s">
        <v>91</v>
      </c>
      <c r="B47" s="8"/>
      <c r="C47" s="8">
        <f t="shared" si="1"/>
        <v>10759</v>
      </c>
      <c r="D47" s="8"/>
      <c r="E47" s="8">
        <v>10759</v>
      </c>
      <c r="F47" s="8"/>
      <c r="G47" s="8">
        <v>0</v>
      </c>
    </row>
    <row r="48" spans="1:7" s="3" customFormat="1" ht="13.5" x14ac:dyDescent="0.2">
      <c r="A48" s="8" t="s">
        <v>78</v>
      </c>
      <c r="B48" s="8"/>
      <c r="C48" s="8">
        <f t="shared" si="1"/>
        <v>2521</v>
      </c>
      <c r="D48" s="8"/>
      <c r="E48" s="8">
        <v>2521</v>
      </c>
      <c r="F48" s="8"/>
      <c r="G48" s="8">
        <v>0</v>
      </c>
    </row>
    <row r="49" spans="1:7" s="3" customFormat="1" ht="13.5" x14ac:dyDescent="0.2">
      <c r="A49" s="8" t="s">
        <v>84</v>
      </c>
      <c r="B49" s="8"/>
      <c r="C49" s="13">
        <f t="shared" si="1"/>
        <v>85168</v>
      </c>
      <c r="D49" s="8"/>
      <c r="E49" s="13">
        <f>SUM(E44:E48)</f>
        <v>83014</v>
      </c>
      <c r="F49" s="8"/>
      <c r="G49" s="13">
        <f>SUM(G44:G48)</f>
        <v>2154</v>
      </c>
    </row>
    <row r="50" spans="1:7" s="3" customFormat="1" ht="13.5" x14ac:dyDescent="0.2">
      <c r="A50" s="8"/>
      <c r="B50" s="8"/>
      <c r="C50" s="8"/>
      <c r="D50" s="8"/>
      <c r="E50" s="8"/>
      <c r="F50" s="8"/>
      <c r="G50" s="8"/>
    </row>
    <row r="51" spans="1:7" s="3" customFormat="1" ht="13.5" x14ac:dyDescent="0.2">
      <c r="A51" s="8" t="s">
        <v>93</v>
      </c>
      <c r="B51" s="8"/>
      <c r="C51" s="8"/>
      <c r="D51" s="8"/>
      <c r="E51" s="8"/>
      <c r="F51" s="8"/>
      <c r="G51" s="8"/>
    </row>
    <row r="52" spans="1:7" s="3" customFormat="1" ht="13.5" x14ac:dyDescent="0.2">
      <c r="A52" s="8" t="s">
        <v>35</v>
      </c>
      <c r="B52" s="8"/>
      <c r="C52" s="8">
        <f t="shared" ref="C52:C57" si="2">SUM(E52:G52)</f>
        <v>99371</v>
      </c>
      <c r="D52" s="8"/>
      <c r="E52" s="8">
        <v>0</v>
      </c>
      <c r="F52" s="8"/>
      <c r="G52" s="8">
        <v>99371</v>
      </c>
    </row>
    <row r="53" spans="1:7" s="3" customFormat="1" ht="13.5" x14ac:dyDescent="0.2">
      <c r="A53" s="8" t="s">
        <v>126</v>
      </c>
      <c r="B53" s="8"/>
      <c r="C53" s="8">
        <f t="shared" si="2"/>
        <v>0</v>
      </c>
      <c r="D53" s="8"/>
      <c r="E53" s="8">
        <v>0</v>
      </c>
      <c r="F53" s="8"/>
      <c r="G53" s="8">
        <v>0</v>
      </c>
    </row>
    <row r="54" spans="1:7" s="3" customFormat="1" ht="13.5" x14ac:dyDescent="0.2">
      <c r="A54" s="8" t="s">
        <v>132</v>
      </c>
      <c r="B54" s="8"/>
      <c r="C54" s="8">
        <f t="shared" si="2"/>
        <v>154569</v>
      </c>
      <c r="D54" s="8"/>
      <c r="E54" s="8">
        <v>154569</v>
      </c>
      <c r="F54" s="8"/>
      <c r="G54" s="8">
        <v>0</v>
      </c>
    </row>
    <row r="55" spans="1:7" s="3" customFormat="1" ht="13.5" x14ac:dyDescent="0.2">
      <c r="A55" s="8" t="s">
        <v>100</v>
      </c>
      <c r="B55" s="8"/>
      <c r="C55" s="8">
        <f t="shared" si="2"/>
        <v>0</v>
      </c>
      <c r="D55" s="8"/>
      <c r="E55" s="8">
        <v>0</v>
      </c>
      <c r="F55" s="8"/>
      <c r="G55" s="8">
        <v>0</v>
      </c>
    </row>
    <row r="56" spans="1:7" s="3" customFormat="1" ht="13.5" x14ac:dyDescent="0.2">
      <c r="A56" s="8" t="s">
        <v>78</v>
      </c>
      <c r="B56" s="8"/>
      <c r="C56" s="8">
        <f t="shared" si="2"/>
        <v>5500</v>
      </c>
      <c r="D56" s="8"/>
      <c r="E56" s="8">
        <v>0</v>
      </c>
      <c r="F56" s="8"/>
      <c r="G56" s="8">
        <v>5500</v>
      </c>
    </row>
    <row r="57" spans="1:7" s="3" customFormat="1" ht="13.5" x14ac:dyDescent="0.2">
      <c r="A57" s="8" t="s">
        <v>92</v>
      </c>
      <c r="B57" s="8"/>
      <c r="C57" s="13">
        <f t="shared" si="2"/>
        <v>259440</v>
      </c>
      <c r="D57" s="8"/>
      <c r="E57" s="13">
        <f>SUM(E51:E56)</f>
        <v>154569</v>
      </c>
      <c r="F57" s="8"/>
      <c r="G57" s="13">
        <f>SUM(G51:G56)</f>
        <v>104871</v>
      </c>
    </row>
    <row r="58" spans="1:7" s="3" customFormat="1" ht="13.5" x14ac:dyDescent="0.2">
      <c r="A58" s="8"/>
      <c r="B58" s="8"/>
      <c r="C58" s="8"/>
      <c r="D58" s="8"/>
      <c r="E58" s="8"/>
      <c r="F58" s="8"/>
      <c r="G58" s="8"/>
    </row>
    <row r="59" spans="1:7" s="3" customFormat="1" ht="13.5" x14ac:dyDescent="0.2">
      <c r="A59" s="8" t="s">
        <v>90</v>
      </c>
      <c r="B59" s="8"/>
      <c r="C59" s="12">
        <f>SUM(E59:G59)</f>
        <v>1575</v>
      </c>
      <c r="D59" s="8"/>
      <c r="E59" s="12">
        <v>0</v>
      </c>
      <c r="F59" s="8"/>
      <c r="G59" s="12">
        <v>1575</v>
      </c>
    </row>
    <row r="60" spans="1:7" s="3" customFormat="1" ht="13.5" x14ac:dyDescent="0.2">
      <c r="A60" s="8"/>
      <c r="B60" s="8"/>
      <c r="C60" s="8"/>
      <c r="D60" s="8"/>
      <c r="E60" s="8"/>
      <c r="F60" s="8"/>
      <c r="G60" s="8"/>
    </row>
    <row r="61" spans="1:7" s="3" customFormat="1" ht="13.5" x14ac:dyDescent="0.2">
      <c r="A61" s="8" t="s">
        <v>36</v>
      </c>
      <c r="B61" s="8"/>
      <c r="C61" s="12">
        <f>SUM(E61:G61)</f>
        <v>41010</v>
      </c>
      <c r="D61" s="8"/>
      <c r="E61" s="12">
        <v>41010</v>
      </c>
      <c r="F61" s="8"/>
      <c r="G61" s="12">
        <v>0</v>
      </c>
    </row>
    <row r="62" spans="1:7" s="3" customFormat="1" ht="13.5" x14ac:dyDescent="0.2">
      <c r="A62" s="8"/>
      <c r="B62" s="8"/>
      <c r="C62" s="11"/>
      <c r="D62" s="8"/>
      <c r="E62" s="11"/>
      <c r="F62" s="8"/>
      <c r="G62" s="11"/>
    </row>
    <row r="63" spans="1:7" s="3" customFormat="1" ht="13.5" x14ac:dyDescent="0.2">
      <c r="A63" s="8" t="s">
        <v>112</v>
      </c>
      <c r="B63" s="8"/>
      <c r="C63" s="12">
        <f>E63+G63</f>
        <v>523107</v>
      </c>
      <c r="D63" s="8"/>
      <c r="E63" s="12">
        <v>0</v>
      </c>
      <c r="F63" s="8"/>
      <c r="G63" s="12">
        <v>523107</v>
      </c>
    </row>
    <row r="64" spans="1:7" s="3" customFormat="1" ht="13.5" x14ac:dyDescent="0.2">
      <c r="A64" s="8"/>
      <c r="B64" s="8"/>
      <c r="C64" s="11"/>
      <c r="D64" s="8"/>
      <c r="E64" s="11"/>
      <c r="F64" s="8"/>
      <c r="G64" s="11"/>
    </row>
    <row r="65" spans="1:7" s="3" customFormat="1" ht="13.5" x14ac:dyDescent="0.2">
      <c r="A65" s="8" t="s">
        <v>137</v>
      </c>
      <c r="B65" s="8"/>
      <c r="C65" s="12">
        <f>SUM(E65:G65)</f>
        <v>39224</v>
      </c>
      <c r="D65" s="8"/>
      <c r="E65" s="12">
        <v>0</v>
      </c>
      <c r="F65" s="8"/>
      <c r="G65" s="12">
        <v>39224</v>
      </c>
    </row>
    <row r="66" spans="1:7" s="3" customFormat="1" ht="13.5" x14ac:dyDescent="0.2">
      <c r="A66" s="8"/>
      <c r="B66" s="8"/>
      <c r="C66" s="11"/>
      <c r="D66" s="8"/>
      <c r="E66" s="11"/>
      <c r="F66" s="8"/>
      <c r="G66" s="11"/>
    </row>
    <row r="67" spans="1:7" s="3" customFormat="1" ht="13.5" x14ac:dyDescent="0.2">
      <c r="A67" s="8" t="s">
        <v>37</v>
      </c>
      <c r="B67" s="8"/>
      <c r="C67" s="12">
        <f>SUM(E67:G67)</f>
        <v>15480</v>
      </c>
      <c r="D67" s="8"/>
      <c r="E67" s="12">
        <v>15480</v>
      </c>
      <c r="F67" s="8"/>
      <c r="G67" s="12">
        <v>0</v>
      </c>
    </row>
    <row r="68" spans="1:7" s="3" customFormat="1" ht="13.5" x14ac:dyDescent="0.2">
      <c r="A68" s="8"/>
      <c r="B68" s="8"/>
      <c r="C68" s="11"/>
      <c r="D68" s="8"/>
      <c r="E68" s="11"/>
      <c r="F68" s="8"/>
      <c r="G68" s="11"/>
    </row>
    <row r="69" spans="1:7" s="3" customFormat="1" ht="13.5" x14ac:dyDescent="0.2">
      <c r="A69" s="8" t="s">
        <v>129</v>
      </c>
      <c r="B69" s="8"/>
      <c r="C69" s="12">
        <f>SUM(E69:G69)</f>
        <v>17610</v>
      </c>
      <c r="D69" s="8"/>
      <c r="E69" s="12">
        <v>0</v>
      </c>
      <c r="F69" s="8"/>
      <c r="G69" s="12">
        <v>17610</v>
      </c>
    </row>
    <row r="70" spans="1:7" s="3" customFormat="1" ht="13.5" x14ac:dyDescent="0.2">
      <c r="A70" s="8"/>
      <c r="B70" s="8"/>
      <c r="C70" s="11"/>
      <c r="D70" s="8"/>
      <c r="E70" s="11"/>
      <c r="F70" s="8"/>
      <c r="G70" s="11"/>
    </row>
    <row r="71" spans="1:7" s="3" customFormat="1" ht="13.5" x14ac:dyDescent="0.2">
      <c r="A71" s="8" t="s">
        <v>40</v>
      </c>
      <c r="B71" s="8"/>
      <c r="C71" s="8"/>
      <c r="D71" s="8"/>
      <c r="E71" s="8"/>
      <c r="F71" s="8"/>
      <c r="G71" s="8"/>
    </row>
    <row r="72" spans="1:7" s="3" customFormat="1" ht="13.5" x14ac:dyDescent="0.2">
      <c r="A72" s="8" t="s">
        <v>101</v>
      </c>
      <c r="B72" s="8"/>
      <c r="C72" s="8">
        <f t="shared" ref="C72:C77" si="3">SUM(E72:G72)</f>
        <v>645909</v>
      </c>
      <c r="D72" s="8"/>
      <c r="E72" s="8">
        <v>0</v>
      </c>
      <c r="F72" s="8"/>
      <c r="G72" s="8">
        <v>645909</v>
      </c>
    </row>
    <row r="73" spans="1:7" s="3" customFormat="1" ht="13.5" x14ac:dyDescent="0.2">
      <c r="A73" s="8" t="s">
        <v>116</v>
      </c>
      <c r="B73" s="8"/>
      <c r="C73" s="8">
        <f t="shared" si="3"/>
        <v>0</v>
      </c>
      <c r="D73" s="8"/>
      <c r="E73" s="8">
        <v>0</v>
      </c>
      <c r="F73" s="8"/>
      <c r="G73" s="8">
        <v>0</v>
      </c>
    </row>
    <row r="74" spans="1:7" s="3" customFormat="1" ht="13.5" x14ac:dyDescent="0.2">
      <c r="A74" s="8" t="s">
        <v>60</v>
      </c>
      <c r="B74" s="8"/>
      <c r="C74" s="8">
        <f t="shared" si="3"/>
        <v>27850</v>
      </c>
      <c r="D74" s="8"/>
      <c r="E74" s="8">
        <v>0</v>
      </c>
      <c r="F74" s="8"/>
      <c r="G74" s="8">
        <v>27850</v>
      </c>
    </row>
    <row r="75" spans="1:7" s="3" customFormat="1" ht="13.5" x14ac:dyDescent="0.2">
      <c r="A75" s="8" t="s">
        <v>78</v>
      </c>
      <c r="B75" s="8"/>
      <c r="C75" s="8">
        <f t="shared" si="3"/>
        <v>2941</v>
      </c>
      <c r="D75" s="8"/>
      <c r="E75" s="8">
        <v>2941</v>
      </c>
      <c r="F75" s="8"/>
      <c r="G75" s="8">
        <v>0</v>
      </c>
    </row>
    <row r="76" spans="1:7" s="3" customFormat="1" ht="13.5" x14ac:dyDescent="0.2">
      <c r="A76" s="8" t="s">
        <v>121</v>
      </c>
      <c r="B76" s="8"/>
      <c r="C76" s="8">
        <f t="shared" si="3"/>
        <v>30823</v>
      </c>
      <c r="D76" s="8"/>
      <c r="E76" s="8">
        <v>30823</v>
      </c>
      <c r="F76" s="8"/>
      <c r="G76" s="8">
        <v>0</v>
      </c>
    </row>
    <row r="77" spans="1:7" s="3" customFormat="1" ht="13.5" x14ac:dyDescent="0.2">
      <c r="A77" s="8" t="s">
        <v>41</v>
      </c>
      <c r="B77" s="8"/>
      <c r="C77" s="13">
        <f t="shared" si="3"/>
        <v>707523</v>
      </c>
      <c r="D77" s="8"/>
      <c r="E77" s="13">
        <f>SUM(E72:E76)</f>
        <v>33764</v>
      </c>
      <c r="F77" s="8"/>
      <c r="G77" s="13">
        <f>SUM(G72:G76)</f>
        <v>673759</v>
      </c>
    </row>
    <row r="78" spans="1:7" s="3" customFormat="1" ht="13.5" x14ac:dyDescent="0.2">
      <c r="A78" s="8"/>
      <c r="B78" s="8"/>
      <c r="C78" s="8"/>
      <c r="D78" s="8"/>
      <c r="E78" s="8"/>
      <c r="F78" s="8"/>
      <c r="G78" s="8"/>
    </row>
    <row r="79" spans="1:7" s="3" customFormat="1" ht="13.5" x14ac:dyDescent="0.2">
      <c r="A79" s="8" t="s">
        <v>130</v>
      </c>
      <c r="B79" s="8"/>
      <c r="C79" s="12">
        <f>SUM(E79:G79)</f>
        <v>134970</v>
      </c>
      <c r="D79" s="8"/>
      <c r="E79" s="12">
        <v>0</v>
      </c>
      <c r="F79" s="8"/>
      <c r="G79" s="12">
        <v>134970</v>
      </c>
    </row>
    <row r="80" spans="1:7" s="3" customFormat="1" ht="13.5" x14ac:dyDescent="0.2">
      <c r="A80" s="8"/>
      <c r="B80" s="8"/>
      <c r="C80" s="8"/>
      <c r="D80" s="8"/>
      <c r="E80" s="8"/>
      <c r="F80" s="8"/>
      <c r="G80" s="8"/>
    </row>
    <row r="81" spans="1:7" s="3" customFormat="1" ht="13.5" x14ac:dyDescent="0.2">
      <c r="A81" s="8" t="s">
        <v>103</v>
      </c>
      <c r="B81" s="8"/>
      <c r="C81" s="8"/>
      <c r="D81" s="8"/>
      <c r="E81" s="8"/>
      <c r="F81" s="8"/>
      <c r="G81" s="8"/>
    </row>
    <row r="82" spans="1:7" s="3" customFormat="1" ht="13.5" x14ac:dyDescent="0.2">
      <c r="A82" s="8" t="s">
        <v>60</v>
      </c>
      <c r="B82" s="8"/>
      <c r="C82" s="11">
        <f t="shared" ref="C82:C89" si="4">SUM(E82:G82)</f>
        <v>1790</v>
      </c>
      <c r="D82" s="8"/>
      <c r="E82" s="8">
        <v>1790</v>
      </c>
      <c r="F82" s="8"/>
      <c r="G82" s="8"/>
    </row>
    <row r="83" spans="1:7" s="3" customFormat="1" ht="13.5" x14ac:dyDescent="0.2">
      <c r="A83" s="8" t="s">
        <v>117</v>
      </c>
      <c r="B83" s="8"/>
      <c r="C83" s="11">
        <f t="shared" si="4"/>
        <v>28140</v>
      </c>
      <c r="D83" s="8"/>
      <c r="E83" s="8">
        <v>6130</v>
      </c>
      <c r="F83" s="8"/>
      <c r="G83" s="8">
        <v>22010</v>
      </c>
    </row>
    <row r="84" spans="1:7" s="3" customFormat="1" ht="13.5" x14ac:dyDescent="0.2">
      <c r="A84" s="8" t="s">
        <v>78</v>
      </c>
      <c r="B84" s="8"/>
      <c r="C84" s="11">
        <f t="shared" si="4"/>
        <v>7312</v>
      </c>
      <c r="D84" s="8"/>
      <c r="E84" s="8">
        <v>1000</v>
      </c>
      <c r="F84" s="8"/>
      <c r="G84" s="8">
        <v>6312</v>
      </c>
    </row>
    <row r="85" spans="1:7" s="3" customFormat="1" ht="13.5" x14ac:dyDescent="0.2">
      <c r="A85" s="8" t="s">
        <v>122</v>
      </c>
      <c r="B85" s="8"/>
      <c r="C85" s="11">
        <f t="shared" si="4"/>
        <v>18630</v>
      </c>
      <c r="D85" s="8"/>
      <c r="E85" s="8">
        <v>0</v>
      </c>
      <c r="F85" s="8"/>
      <c r="G85" s="8">
        <v>18630</v>
      </c>
    </row>
    <row r="86" spans="1:7" s="3" customFormat="1" ht="13.5" x14ac:dyDescent="0.2">
      <c r="A86" s="8" t="s">
        <v>38</v>
      </c>
      <c r="B86" s="8"/>
      <c r="C86" s="11">
        <f t="shared" si="4"/>
        <v>0</v>
      </c>
      <c r="D86" s="11"/>
      <c r="E86" s="11">
        <v>0</v>
      </c>
      <c r="F86" s="11"/>
      <c r="G86" s="11">
        <v>0</v>
      </c>
    </row>
    <row r="87" spans="1:7" s="3" customFormat="1" ht="13.5" x14ac:dyDescent="0.2">
      <c r="A87" s="8" t="s">
        <v>133</v>
      </c>
      <c r="B87" s="8"/>
      <c r="C87" s="11">
        <f t="shared" si="4"/>
        <v>0</v>
      </c>
      <c r="D87" s="11"/>
      <c r="E87" s="11">
        <v>0</v>
      </c>
      <c r="F87" s="11"/>
      <c r="G87" s="11">
        <v>0</v>
      </c>
    </row>
    <row r="88" spans="1:7" s="3" customFormat="1" ht="13.5" x14ac:dyDescent="0.2">
      <c r="A88" s="8" t="s">
        <v>104</v>
      </c>
      <c r="B88" s="8"/>
      <c r="C88" s="11">
        <f t="shared" si="4"/>
        <v>47990</v>
      </c>
      <c r="D88" s="8"/>
      <c r="E88" s="8">
        <v>0</v>
      </c>
      <c r="F88" s="8"/>
      <c r="G88" s="8">
        <v>47990</v>
      </c>
    </row>
    <row r="89" spans="1:7" s="3" customFormat="1" ht="13.5" x14ac:dyDescent="0.2">
      <c r="A89" s="8" t="s">
        <v>39</v>
      </c>
      <c r="B89" s="8"/>
      <c r="C89" s="13">
        <f t="shared" si="4"/>
        <v>103862</v>
      </c>
      <c r="D89" s="8"/>
      <c r="E89" s="13">
        <f>SUM(E82:E88)</f>
        <v>8920</v>
      </c>
      <c r="F89" s="8"/>
      <c r="G89" s="13">
        <f>SUM(G82:G88)</f>
        <v>94942</v>
      </c>
    </row>
    <row r="90" spans="1:7" s="3" customFormat="1" ht="13.5" x14ac:dyDescent="0.2">
      <c r="A90" s="8"/>
      <c r="B90" s="8"/>
      <c r="C90" s="8"/>
      <c r="D90" s="8"/>
      <c r="E90" s="8"/>
      <c r="F90" s="8"/>
      <c r="G90" s="8"/>
    </row>
    <row r="91" spans="1:7" s="3" customFormat="1" ht="13.5" x14ac:dyDescent="0.2">
      <c r="A91" s="8" t="s">
        <v>95</v>
      </c>
      <c r="B91" s="8"/>
      <c r="C91" s="8"/>
      <c r="D91" s="8"/>
      <c r="E91" s="8"/>
      <c r="F91" s="8"/>
      <c r="G91" s="8"/>
    </row>
    <row r="92" spans="1:7" s="3" customFormat="1" ht="13.5" x14ac:dyDescent="0.2">
      <c r="A92" s="8" t="s">
        <v>31</v>
      </c>
      <c r="B92" s="8"/>
      <c r="C92" s="8">
        <f t="shared" ref="C92:C97" si="5">SUM(E92:G92)</f>
        <v>210514</v>
      </c>
      <c r="D92" s="8"/>
      <c r="E92" s="8">
        <v>210514</v>
      </c>
      <c r="F92" s="8"/>
      <c r="G92" s="8">
        <v>0</v>
      </c>
    </row>
    <row r="93" spans="1:7" s="3" customFormat="1" ht="13.5" x14ac:dyDescent="0.2">
      <c r="A93" s="8" t="s">
        <v>60</v>
      </c>
      <c r="B93" s="8"/>
      <c r="C93" s="8">
        <f t="shared" si="5"/>
        <v>0</v>
      </c>
      <c r="D93" s="8"/>
      <c r="E93" s="8">
        <v>0</v>
      </c>
      <c r="F93" s="8"/>
      <c r="G93" s="8">
        <v>0</v>
      </c>
    </row>
    <row r="94" spans="1:7" s="3" customFormat="1" ht="13.5" x14ac:dyDescent="0.2">
      <c r="A94" s="8" t="s">
        <v>131</v>
      </c>
      <c r="B94" s="8"/>
      <c r="C94" s="8">
        <f t="shared" si="5"/>
        <v>0</v>
      </c>
      <c r="D94" s="8"/>
      <c r="E94" s="8">
        <v>0</v>
      </c>
      <c r="F94" s="8"/>
      <c r="G94" s="8">
        <v>0</v>
      </c>
    </row>
    <row r="95" spans="1:7" s="3" customFormat="1" ht="13.5" x14ac:dyDescent="0.2">
      <c r="A95" s="8" t="s">
        <v>32</v>
      </c>
      <c r="B95" s="8"/>
      <c r="C95" s="8">
        <f t="shared" si="5"/>
        <v>35255</v>
      </c>
      <c r="D95" s="8"/>
      <c r="E95" s="8">
        <v>35255</v>
      </c>
      <c r="F95" s="8"/>
      <c r="G95" s="8">
        <v>0</v>
      </c>
    </row>
    <row r="96" spans="1:7" s="3" customFormat="1" ht="13.5" x14ac:dyDescent="0.2">
      <c r="A96" s="8" t="s">
        <v>33</v>
      </c>
      <c r="B96" s="8"/>
      <c r="C96" s="12">
        <f t="shared" si="5"/>
        <v>108973</v>
      </c>
      <c r="D96" s="8"/>
      <c r="E96" s="12">
        <v>108973</v>
      </c>
      <c r="F96" s="8"/>
      <c r="G96" s="12">
        <v>0</v>
      </c>
    </row>
    <row r="97" spans="1:7" s="3" customFormat="1" ht="13.5" x14ac:dyDescent="0.2">
      <c r="A97" s="8" t="s">
        <v>97</v>
      </c>
      <c r="B97" s="8"/>
      <c r="C97" s="13">
        <f t="shared" si="5"/>
        <v>354742</v>
      </c>
      <c r="D97" s="8"/>
      <c r="E97" s="13">
        <f>SUM(E92:E96)</f>
        <v>354742</v>
      </c>
      <c r="F97" s="8"/>
      <c r="G97" s="13">
        <f>SUM(G92:G96)</f>
        <v>0</v>
      </c>
    </row>
    <row r="98" spans="1:7" s="3" customFormat="1" ht="13.5" x14ac:dyDescent="0.2">
      <c r="A98" s="8"/>
      <c r="B98" s="8"/>
      <c r="C98" s="8"/>
      <c r="D98" s="8"/>
      <c r="E98" s="8"/>
      <c r="F98" s="8"/>
      <c r="G98" s="8"/>
    </row>
    <row r="99" spans="1:7" s="3" customFormat="1" ht="13.5" x14ac:dyDescent="0.2">
      <c r="A99" s="8" t="s">
        <v>113</v>
      </c>
      <c r="B99" s="8"/>
      <c r="C99" s="12">
        <f>SUM(E99:G99)</f>
        <v>3226729</v>
      </c>
      <c r="D99" s="8"/>
      <c r="E99" s="12">
        <v>0</v>
      </c>
      <c r="F99" s="8"/>
      <c r="G99" s="12">
        <v>3226729</v>
      </c>
    </row>
    <row r="100" spans="1:7" s="3" customFormat="1" ht="13.5" x14ac:dyDescent="0.2">
      <c r="A100" s="8"/>
      <c r="B100" s="8"/>
      <c r="C100" s="11"/>
      <c r="D100" s="8"/>
      <c r="E100" s="11"/>
      <c r="F100" s="8"/>
      <c r="G100" s="11"/>
    </row>
    <row r="101" spans="1:7" s="3" customFormat="1" ht="13.5" x14ac:dyDescent="0.2">
      <c r="A101" s="8" t="s">
        <v>136</v>
      </c>
      <c r="B101" s="8"/>
      <c r="C101" s="12">
        <f>SUM(E101:G101)</f>
        <v>69467</v>
      </c>
      <c r="D101" s="8"/>
      <c r="E101" s="12">
        <v>5332</v>
      </c>
      <c r="F101" s="8"/>
      <c r="G101" s="12">
        <v>64135</v>
      </c>
    </row>
    <row r="102" spans="1:7" s="3" customFormat="1" ht="13.5" x14ac:dyDescent="0.2">
      <c r="A102" s="8"/>
      <c r="B102" s="8"/>
      <c r="C102" s="11"/>
      <c r="D102" s="8"/>
      <c r="E102" s="11"/>
      <c r="F102" s="8"/>
      <c r="G102" s="11"/>
    </row>
    <row r="103" spans="1:7" s="3" customFormat="1" ht="13.5" x14ac:dyDescent="0.2">
      <c r="A103" s="8" t="s">
        <v>42</v>
      </c>
      <c r="B103" s="8"/>
      <c r="C103" s="8"/>
      <c r="D103" s="8"/>
      <c r="E103" s="8"/>
      <c r="F103" s="8"/>
      <c r="G103" s="8"/>
    </row>
    <row r="104" spans="1:7" s="3" customFormat="1" ht="13.5" x14ac:dyDescent="0.2">
      <c r="A104" s="8" t="s">
        <v>135</v>
      </c>
      <c r="B104" s="8"/>
      <c r="C104" s="8">
        <f>SUM(E104:G104)</f>
        <v>0</v>
      </c>
      <c r="D104" s="8"/>
      <c r="E104" s="8">
        <v>0</v>
      </c>
      <c r="F104" s="8"/>
      <c r="G104" s="8">
        <v>0</v>
      </c>
    </row>
    <row r="105" spans="1:7" s="3" customFormat="1" ht="13.5" x14ac:dyDescent="0.2">
      <c r="A105" s="8" t="s">
        <v>43</v>
      </c>
      <c r="B105" s="8"/>
      <c r="C105" s="8">
        <f>SUM(E105:G105)</f>
        <v>78685</v>
      </c>
      <c r="D105" s="8"/>
      <c r="E105" s="8">
        <v>78685</v>
      </c>
      <c r="F105" s="8"/>
      <c r="G105" s="8">
        <v>0</v>
      </c>
    </row>
    <row r="106" spans="1:7" s="3" customFormat="1" ht="13.5" x14ac:dyDescent="0.2">
      <c r="A106" s="8" t="s">
        <v>44</v>
      </c>
      <c r="B106" s="8"/>
      <c r="C106" s="8">
        <f>SUM(E106:G106)</f>
        <v>11859</v>
      </c>
      <c r="D106" s="8"/>
      <c r="E106" s="8">
        <v>11859</v>
      </c>
      <c r="F106" s="8"/>
      <c r="G106" s="8">
        <v>0</v>
      </c>
    </row>
    <row r="107" spans="1:7" s="3" customFormat="1" ht="13.5" x14ac:dyDescent="0.2">
      <c r="A107" s="8" t="s">
        <v>86</v>
      </c>
      <c r="B107" s="8"/>
      <c r="C107" s="11">
        <f>SUM(E107:G107)</f>
        <v>15816</v>
      </c>
      <c r="D107" s="8"/>
      <c r="E107" s="12">
        <v>15816</v>
      </c>
      <c r="F107" s="8"/>
      <c r="G107" s="12">
        <v>0</v>
      </c>
    </row>
    <row r="108" spans="1:7" s="3" customFormat="1" ht="13.5" x14ac:dyDescent="0.2">
      <c r="A108" s="8" t="s">
        <v>46</v>
      </c>
      <c r="B108" s="8"/>
      <c r="C108" s="13">
        <f>SUM(E108:G108)</f>
        <v>106360</v>
      </c>
      <c r="D108" s="8"/>
      <c r="E108" s="13">
        <f>SUM(E104:E107)</f>
        <v>106360</v>
      </c>
      <c r="F108" s="8"/>
      <c r="G108" s="13">
        <f>SUM(G104:G107)</f>
        <v>0</v>
      </c>
    </row>
    <row r="109" spans="1:7" s="3" customFormat="1" ht="13.5" x14ac:dyDescent="0.2">
      <c r="A109" s="8"/>
      <c r="B109" s="8"/>
      <c r="C109" s="11"/>
      <c r="D109" s="8"/>
      <c r="E109" s="11"/>
      <c r="F109" s="8"/>
      <c r="G109" s="11"/>
    </row>
    <row r="110" spans="1:7" s="3" customFormat="1" ht="13.5" x14ac:dyDescent="0.2">
      <c r="A110" s="8" t="s">
        <v>118</v>
      </c>
      <c r="B110" s="8"/>
      <c r="C110" s="12">
        <f>SUM(E110:G110)</f>
        <v>994526</v>
      </c>
      <c r="D110" s="8"/>
      <c r="E110" s="12">
        <v>0</v>
      </c>
      <c r="F110" s="8"/>
      <c r="G110" s="12">
        <v>994526</v>
      </c>
    </row>
    <row r="111" spans="1:7" s="3" customFormat="1" ht="13.5" x14ac:dyDescent="0.2">
      <c r="A111" s="8"/>
      <c r="B111" s="8"/>
      <c r="C111" s="8"/>
      <c r="D111" s="8"/>
      <c r="E111" s="8"/>
      <c r="F111" s="8"/>
      <c r="G111" s="8"/>
    </row>
    <row r="112" spans="1:7" s="3" customFormat="1" ht="13.5" x14ac:dyDescent="0.2">
      <c r="A112" s="8" t="s">
        <v>47</v>
      </c>
      <c r="B112" s="8"/>
      <c r="C112" s="12">
        <f>SUM(E112:G112)</f>
        <v>30252</v>
      </c>
      <c r="D112" s="8"/>
      <c r="E112" s="12">
        <v>22557</v>
      </c>
      <c r="F112" s="8"/>
      <c r="G112" s="12">
        <v>7695</v>
      </c>
    </row>
    <row r="113" spans="1:7" s="3" customFormat="1" ht="13.5" x14ac:dyDescent="0.2">
      <c r="A113" s="8"/>
      <c r="B113" s="8"/>
      <c r="C113" s="11"/>
      <c r="D113" s="8"/>
      <c r="E113" s="11"/>
      <c r="F113" s="8"/>
      <c r="G113" s="11"/>
    </row>
    <row r="114" spans="1:7" s="3" customFormat="1" ht="13.5" x14ac:dyDescent="0.2">
      <c r="A114" s="8" t="s">
        <v>127</v>
      </c>
      <c r="B114" s="8"/>
      <c r="C114" s="12">
        <f>SUM(E114:G114)</f>
        <v>318765</v>
      </c>
      <c r="D114" s="8"/>
      <c r="E114" s="12">
        <v>0</v>
      </c>
      <c r="F114" s="8"/>
      <c r="G114" s="12">
        <v>318765</v>
      </c>
    </row>
    <row r="115" spans="1:7" s="3" customFormat="1" ht="13.5" x14ac:dyDescent="0.2">
      <c r="A115" s="8"/>
      <c r="B115" s="8"/>
      <c r="C115" s="11"/>
      <c r="D115" s="8"/>
      <c r="E115" s="8"/>
      <c r="F115" s="8"/>
      <c r="G115" s="8"/>
    </row>
    <row r="116" spans="1:7" s="3" customFormat="1" ht="13.5" x14ac:dyDescent="0.2">
      <c r="A116" s="8" t="s">
        <v>94</v>
      </c>
      <c r="B116" s="8"/>
      <c r="C116" s="12">
        <f>SUM(E116:G116)</f>
        <v>1390956</v>
      </c>
      <c r="D116" s="8"/>
      <c r="E116" s="12">
        <v>0</v>
      </c>
      <c r="F116" s="8"/>
      <c r="G116" s="12">
        <v>1390956</v>
      </c>
    </row>
    <row r="117" spans="1:7" s="3" customFormat="1" ht="13.5" x14ac:dyDescent="0.2">
      <c r="A117" s="8"/>
      <c r="B117" s="8"/>
      <c r="C117" s="8"/>
      <c r="D117" s="8"/>
      <c r="E117" s="8"/>
      <c r="F117" s="8"/>
      <c r="G117" s="8"/>
    </row>
    <row r="118" spans="1:7" s="3" customFormat="1" ht="13.5" x14ac:dyDescent="0.2">
      <c r="A118" s="8" t="s">
        <v>48</v>
      </c>
      <c r="B118" s="8"/>
      <c r="C118" s="12">
        <f>SUM(E118:G118)</f>
        <v>548291</v>
      </c>
      <c r="D118" s="8"/>
      <c r="E118" s="12">
        <v>540041</v>
      </c>
      <c r="F118" s="8"/>
      <c r="G118" s="12">
        <v>8250</v>
      </c>
    </row>
    <row r="119" spans="1:7" s="3" customFormat="1" ht="13.5" x14ac:dyDescent="0.2">
      <c r="A119" s="8"/>
      <c r="B119" s="8"/>
      <c r="C119" s="11"/>
      <c r="D119" s="8"/>
      <c r="E119" s="11"/>
      <c r="F119" s="8"/>
      <c r="G119" s="11"/>
    </row>
    <row r="120" spans="1:7" s="3" customFormat="1" ht="13.5" x14ac:dyDescent="0.2">
      <c r="A120" s="8" t="s">
        <v>119</v>
      </c>
      <c r="B120" s="8"/>
      <c r="C120" s="12">
        <f>E120+G120</f>
        <v>72431</v>
      </c>
      <c r="D120" s="8"/>
      <c r="E120" s="12">
        <v>72431</v>
      </c>
      <c r="F120" s="8"/>
      <c r="G120" s="12">
        <v>0</v>
      </c>
    </row>
    <row r="121" spans="1:7" s="3" customFormat="1" ht="13.5" x14ac:dyDescent="0.2">
      <c r="A121" s="8"/>
      <c r="B121" s="8"/>
      <c r="C121" s="11"/>
      <c r="D121" s="8"/>
      <c r="E121" s="11"/>
      <c r="F121" s="8"/>
      <c r="G121" s="11"/>
    </row>
    <row r="122" spans="1:7" s="3" customFormat="1" ht="13.5" x14ac:dyDescent="0.2">
      <c r="A122" s="8" t="s">
        <v>13</v>
      </c>
      <c r="B122" s="8"/>
      <c r="C122" s="12">
        <f>E122+G122</f>
        <v>0</v>
      </c>
      <c r="D122" s="8"/>
      <c r="E122" s="12">
        <v>0</v>
      </c>
      <c r="F122" s="8"/>
      <c r="G122" s="12">
        <v>0</v>
      </c>
    </row>
    <row r="123" spans="1:7" s="3" customFormat="1" ht="13.5" x14ac:dyDescent="0.2">
      <c r="A123" s="8"/>
      <c r="B123" s="8"/>
      <c r="C123" s="8"/>
      <c r="D123" s="8"/>
      <c r="E123" s="8"/>
      <c r="F123" s="8"/>
      <c r="G123" s="8"/>
    </row>
    <row r="124" spans="1:7" s="3" customFormat="1" ht="13.5" x14ac:dyDescent="0.2">
      <c r="A124" s="8" t="s">
        <v>49</v>
      </c>
      <c r="B124" s="8"/>
      <c r="C124" s="8"/>
      <c r="D124" s="8"/>
      <c r="E124" s="8"/>
      <c r="F124" s="8"/>
      <c r="G124" s="8"/>
    </row>
    <row r="125" spans="1:7" s="3" customFormat="1" ht="13.5" x14ac:dyDescent="0.2">
      <c r="A125" s="8" t="s">
        <v>50</v>
      </c>
      <c r="B125" s="8"/>
      <c r="C125" s="8">
        <f t="shared" ref="C125:C130" si="6">SUM(E125:G125)</f>
        <v>91964</v>
      </c>
      <c r="D125" s="8"/>
      <c r="E125" s="8">
        <v>0</v>
      </c>
      <c r="F125" s="8"/>
      <c r="G125" s="8">
        <v>91964</v>
      </c>
    </row>
    <row r="126" spans="1:7" s="3" customFormat="1" ht="13.5" x14ac:dyDescent="0.2">
      <c r="A126" s="8" t="s">
        <v>60</v>
      </c>
      <c r="B126" s="8"/>
      <c r="C126" s="8">
        <f t="shared" si="6"/>
        <v>0</v>
      </c>
      <c r="D126" s="8"/>
      <c r="E126" s="8">
        <v>0</v>
      </c>
      <c r="F126" s="8"/>
      <c r="G126" s="8">
        <v>0</v>
      </c>
    </row>
    <row r="127" spans="1:7" s="3" customFormat="1" ht="13.5" x14ac:dyDescent="0.2">
      <c r="A127" s="8" t="s">
        <v>78</v>
      </c>
      <c r="B127" s="8"/>
      <c r="C127" s="8">
        <f t="shared" si="6"/>
        <v>0</v>
      </c>
      <c r="D127" s="8"/>
      <c r="E127" s="8">
        <v>0</v>
      </c>
      <c r="F127" s="8"/>
      <c r="G127" s="8">
        <v>0</v>
      </c>
    </row>
    <row r="128" spans="1:7" s="3" customFormat="1" ht="13.5" x14ac:dyDescent="0.2">
      <c r="A128" s="8" t="s">
        <v>123</v>
      </c>
      <c r="B128" s="8"/>
      <c r="C128" s="11">
        <f t="shared" si="6"/>
        <v>212639</v>
      </c>
      <c r="D128" s="8"/>
      <c r="E128" s="8">
        <v>0</v>
      </c>
      <c r="F128" s="8"/>
      <c r="G128" s="8">
        <v>212639</v>
      </c>
    </row>
    <row r="129" spans="1:7" s="3" customFormat="1" ht="13.5" x14ac:dyDescent="0.2">
      <c r="A129" s="8" t="s">
        <v>51</v>
      </c>
      <c r="B129" s="8"/>
      <c r="C129" s="12">
        <f t="shared" si="6"/>
        <v>75596</v>
      </c>
      <c r="D129" s="8"/>
      <c r="E129" s="12">
        <v>0</v>
      </c>
      <c r="F129" s="8"/>
      <c r="G129" s="12">
        <v>75596</v>
      </c>
    </row>
    <row r="130" spans="1:7" s="3" customFormat="1" ht="13.5" x14ac:dyDescent="0.2">
      <c r="A130" s="8" t="s">
        <v>52</v>
      </c>
      <c r="B130" s="8"/>
      <c r="C130" s="13">
        <f t="shared" si="6"/>
        <v>380199</v>
      </c>
      <c r="D130" s="8"/>
      <c r="E130" s="13">
        <f>SUM(E125:E129)</f>
        <v>0</v>
      </c>
      <c r="F130" s="8"/>
      <c r="G130" s="13">
        <f>SUM(G125:G129)</f>
        <v>380199</v>
      </c>
    </row>
    <row r="131" spans="1:7" s="3" customFormat="1" ht="13.5" x14ac:dyDescent="0.2">
      <c r="A131" s="8"/>
      <c r="B131" s="8"/>
      <c r="C131" s="8"/>
      <c r="D131" s="8"/>
      <c r="E131" s="8"/>
      <c r="F131" s="8"/>
      <c r="G131" s="8"/>
    </row>
    <row r="132" spans="1:7" s="3" customFormat="1" ht="13.5" x14ac:dyDescent="0.2">
      <c r="A132" s="8" t="s">
        <v>109</v>
      </c>
      <c r="B132" s="8"/>
      <c r="C132" s="8"/>
      <c r="D132" s="8"/>
      <c r="E132" s="8"/>
      <c r="F132" s="8"/>
      <c r="G132" s="8"/>
    </row>
    <row r="133" spans="1:7" s="3" customFormat="1" ht="13.5" x14ac:dyDescent="0.2">
      <c r="A133" s="8" t="s">
        <v>110</v>
      </c>
      <c r="B133" s="8"/>
      <c r="C133" s="11">
        <f>SUM(E133:G133)</f>
        <v>5576</v>
      </c>
      <c r="D133" s="11"/>
      <c r="E133" s="11">
        <v>0</v>
      </c>
      <c r="F133" s="11"/>
      <c r="G133" s="11">
        <v>5576</v>
      </c>
    </row>
    <row r="134" spans="1:7" s="3" customFormat="1" ht="13.5" x14ac:dyDescent="0.2">
      <c r="A134" s="8" t="s">
        <v>111</v>
      </c>
      <c r="B134" s="8"/>
      <c r="C134" s="13">
        <f>SUM(E134:G134)</f>
        <v>5576</v>
      </c>
      <c r="D134" s="11"/>
      <c r="E134" s="13">
        <f>SUM(E133:E133)</f>
        <v>0</v>
      </c>
      <c r="F134" s="8"/>
      <c r="G134" s="13">
        <f>SUM(G133:G133)</f>
        <v>5576</v>
      </c>
    </row>
    <row r="135" spans="1:7" s="3" customFormat="1" ht="13.5" x14ac:dyDescent="0.2">
      <c r="A135" s="8"/>
      <c r="B135" s="8"/>
      <c r="C135" s="8"/>
      <c r="D135" s="8"/>
      <c r="E135" s="8"/>
      <c r="F135" s="8"/>
      <c r="G135" s="8"/>
    </row>
    <row r="136" spans="1:7" s="3" customFormat="1" ht="13.5" x14ac:dyDescent="0.2">
      <c r="A136" s="8" t="s">
        <v>120</v>
      </c>
      <c r="B136" s="8"/>
      <c r="C136" s="12">
        <f>SUM(E136:G136)</f>
        <v>145987</v>
      </c>
      <c r="D136" s="8"/>
      <c r="E136" s="12">
        <v>0</v>
      </c>
      <c r="F136" s="8"/>
      <c r="G136" s="12">
        <v>145987</v>
      </c>
    </row>
    <row r="137" spans="1:7" s="3" customFormat="1" ht="13.5" x14ac:dyDescent="0.2">
      <c r="A137" s="8"/>
      <c r="B137" s="8"/>
      <c r="C137" s="8"/>
      <c r="D137" s="8"/>
      <c r="E137" s="8"/>
      <c r="F137" s="8"/>
      <c r="G137" s="8"/>
    </row>
    <row r="138" spans="1:7" s="3" customFormat="1" ht="13.5" x14ac:dyDescent="0.2">
      <c r="A138" s="8" t="s">
        <v>53</v>
      </c>
      <c r="B138" s="8"/>
      <c r="C138" s="12">
        <f>SUM(E138:G138)</f>
        <v>15498</v>
      </c>
      <c r="D138" s="8"/>
      <c r="E138" s="12">
        <v>10446</v>
      </c>
      <c r="F138" s="8"/>
      <c r="G138" s="12">
        <v>5052</v>
      </c>
    </row>
    <row r="139" spans="1:7" s="3" customFormat="1" ht="13.5" x14ac:dyDescent="0.2">
      <c r="A139" s="8"/>
      <c r="B139" s="8"/>
      <c r="C139" s="8"/>
      <c r="D139" s="8"/>
      <c r="E139" s="8"/>
      <c r="F139" s="8"/>
      <c r="G139" s="8"/>
    </row>
    <row r="140" spans="1:7" s="3" customFormat="1" ht="13.5" x14ac:dyDescent="0.2">
      <c r="A140" s="8" t="s">
        <v>71</v>
      </c>
      <c r="B140" s="8"/>
      <c r="C140" s="12">
        <f>SUM(E140:G140)</f>
        <v>253716</v>
      </c>
      <c r="D140" s="8"/>
      <c r="E140" s="12">
        <v>0</v>
      </c>
      <c r="F140" s="8"/>
      <c r="G140" s="12">
        <f>1800+100+10622+91368+22686+127140</f>
        <v>253716</v>
      </c>
    </row>
    <row r="141" spans="1:7" s="3" customFormat="1" ht="13.5" x14ac:dyDescent="0.2">
      <c r="A141" s="8"/>
      <c r="B141" s="8"/>
      <c r="C141" s="8"/>
      <c r="D141" s="8"/>
      <c r="E141" s="8"/>
      <c r="F141" s="8"/>
      <c r="G141" s="8"/>
    </row>
    <row r="142" spans="1:7" s="3" customFormat="1" ht="13.5" x14ac:dyDescent="0.2">
      <c r="A142" s="8" t="s">
        <v>96</v>
      </c>
      <c r="B142" s="8"/>
      <c r="C142" s="8"/>
      <c r="D142" s="8"/>
      <c r="E142" s="8"/>
      <c r="F142" s="8"/>
      <c r="G142" s="8"/>
    </row>
    <row r="143" spans="1:7" s="3" customFormat="1" ht="13.5" x14ac:dyDescent="0.2">
      <c r="A143" s="8" t="s">
        <v>74</v>
      </c>
      <c r="B143" s="8"/>
      <c r="C143" s="8">
        <f t="shared" ref="C143:C148" si="7">SUM(E143:G143)</f>
        <v>28580</v>
      </c>
      <c r="D143" s="8"/>
      <c r="E143" s="8">
        <v>15000</v>
      </c>
      <c r="F143" s="8"/>
      <c r="G143" s="8">
        <v>13580</v>
      </c>
    </row>
    <row r="144" spans="1:7" s="3" customFormat="1" ht="13.5" x14ac:dyDescent="0.2">
      <c r="A144" s="8" t="s">
        <v>34</v>
      </c>
      <c r="B144" s="8"/>
      <c r="C144" s="8">
        <f t="shared" si="7"/>
        <v>81552</v>
      </c>
      <c r="D144" s="8"/>
      <c r="E144" s="8">
        <v>81552</v>
      </c>
      <c r="F144" s="8"/>
      <c r="G144" s="8">
        <v>0</v>
      </c>
    </row>
    <row r="145" spans="1:7" s="3" customFormat="1" ht="13.5" x14ac:dyDescent="0.2">
      <c r="A145" s="8" t="s">
        <v>77</v>
      </c>
      <c r="B145" s="8"/>
      <c r="C145" s="8">
        <f t="shared" si="7"/>
        <v>485132</v>
      </c>
      <c r="D145" s="8"/>
      <c r="E145" s="8">
        <v>485132</v>
      </c>
      <c r="F145" s="8"/>
      <c r="G145" s="8">
        <v>0</v>
      </c>
    </row>
    <row r="146" spans="1:7" s="3" customFormat="1" ht="13.5" x14ac:dyDescent="0.2">
      <c r="A146" s="8" t="s">
        <v>99</v>
      </c>
      <c r="B146" s="8"/>
      <c r="C146" s="8">
        <f t="shared" si="7"/>
        <v>12530</v>
      </c>
      <c r="D146" s="8"/>
      <c r="E146" s="8">
        <v>0</v>
      </c>
      <c r="F146" s="8"/>
      <c r="G146" s="8">
        <v>12530</v>
      </c>
    </row>
    <row r="147" spans="1:7" s="3" customFormat="1" ht="13.5" x14ac:dyDescent="0.2">
      <c r="A147" s="8" t="s">
        <v>124</v>
      </c>
      <c r="B147" s="8"/>
      <c r="C147" s="8">
        <f t="shared" si="7"/>
        <v>-31662</v>
      </c>
      <c r="D147" s="8"/>
      <c r="E147" s="8">
        <v>0</v>
      </c>
      <c r="F147" s="8"/>
      <c r="G147" s="8">
        <v>-31662</v>
      </c>
    </row>
    <row r="148" spans="1:7" s="3" customFormat="1" ht="13.5" x14ac:dyDescent="0.2">
      <c r="A148" s="8" t="s">
        <v>98</v>
      </c>
      <c r="B148" s="8"/>
      <c r="C148" s="13">
        <f t="shared" si="7"/>
        <v>576132</v>
      </c>
      <c r="D148" s="8"/>
      <c r="E148" s="13">
        <f>SUM(E143:E147)</f>
        <v>581684</v>
      </c>
      <c r="F148" s="8"/>
      <c r="G148" s="13">
        <f>SUM(G143:G147)</f>
        <v>-5552</v>
      </c>
    </row>
    <row r="149" spans="1:7" s="3" customFormat="1" ht="13.5" x14ac:dyDescent="0.2">
      <c r="A149" s="8"/>
      <c r="B149" s="8"/>
      <c r="C149" s="8"/>
      <c r="D149" s="8"/>
      <c r="E149" s="8"/>
      <c r="F149" s="8"/>
      <c r="G149" s="8"/>
    </row>
    <row r="150" spans="1:7" s="3" customFormat="1" ht="13.5" x14ac:dyDescent="0.2">
      <c r="A150" s="8" t="s">
        <v>79</v>
      </c>
      <c r="B150" s="8"/>
      <c r="C150" s="8"/>
      <c r="D150" s="8"/>
      <c r="E150" s="8"/>
      <c r="F150" s="8"/>
      <c r="G150" s="8"/>
    </row>
    <row r="151" spans="1:7" s="3" customFormat="1" ht="13.5" x14ac:dyDescent="0.2">
      <c r="A151" s="8" t="s">
        <v>54</v>
      </c>
      <c r="B151" s="8"/>
      <c r="C151" s="11">
        <f>SUM(E151:G151)</f>
        <v>45976</v>
      </c>
      <c r="D151" s="8"/>
      <c r="E151" s="8">
        <v>45976</v>
      </c>
      <c r="F151" s="8"/>
      <c r="G151" s="8">
        <v>0</v>
      </c>
    </row>
    <row r="152" spans="1:7" s="3" customFormat="1" ht="13.5" x14ac:dyDescent="0.2">
      <c r="A152" s="8" t="s">
        <v>105</v>
      </c>
      <c r="B152" s="8"/>
      <c r="C152" s="11">
        <f>SUM(E152:G152)</f>
        <v>74584</v>
      </c>
      <c r="D152" s="8"/>
      <c r="E152" s="8">
        <v>74584</v>
      </c>
      <c r="F152" s="8"/>
      <c r="G152" s="8">
        <v>0</v>
      </c>
    </row>
    <row r="153" spans="1:7" s="3" customFormat="1" ht="13.5" x14ac:dyDescent="0.2">
      <c r="A153" s="8" t="s">
        <v>87</v>
      </c>
      <c r="B153" s="8"/>
      <c r="C153" s="11">
        <f>SUM(E153:G153)</f>
        <v>8300</v>
      </c>
      <c r="D153" s="8"/>
      <c r="E153" s="8">
        <v>8300</v>
      </c>
      <c r="F153" s="8"/>
      <c r="G153" s="8">
        <v>0</v>
      </c>
    </row>
    <row r="154" spans="1:7" s="3" customFormat="1" ht="13.5" x14ac:dyDescent="0.2">
      <c r="A154" s="8" t="s">
        <v>55</v>
      </c>
      <c r="B154" s="8"/>
      <c r="C154" s="12">
        <f>SUM(E154:G154)</f>
        <v>207008</v>
      </c>
      <c r="D154" s="8"/>
      <c r="E154" s="12">
        <v>207008</v>
      </c>
      <c r="F154" s="8"/>
      <c r="G154" s="12">
        <v>0</v>
      </c>
    </row>
    <row r="155" spans="1:7" s="3" customFormat="1" ht="13.5" x14ac:dyDescent="0.2">
      <c r="A155" s="11" t="s">
        <v>80</v>
      </c>
      <c r="B155" s="8"/>
      <c r="C155" s="13">
        <f>SUM(E155:G155)</f>
        <v>335868</v>
      </c>
      <c r="D155" s="8"/>
      <c r="E155" s="13">
        <f>SUM(E151:E154)</f>
        <v>335868</v>
      </c>
      <c r="F155" s="8"/>
      <c r="G155" s="13">
        <f>SUM(G151:G154)</f>
        <v>0</v>
      </c>
    </row>
    <row r="156" spans="1:7" s="3" customFormat="1" ht="13.5" x14ac:dyDescent="0.2">
      <c r="A156" s="8"/>
      <c r="B156" s="8"/>
      <c r="C156" s="8"/>
      <c r="D156" s="8"/>
      <c r="E156" s="8"/>
      <c r="F156" s="8"/>
      <c r="G156" s="8"/>
    </row>
    <row r="157" spans="1:7" s="3" customFormat="1" ht="13.5" x14ac:dyDescent="0.2">
      <c r="A157" s="8" t="s">
        <v>56</v>
      </c>
      <c r="B157" s="8"/>
      <c r="C157" s="12">
        <f>SUM(E157:G157)</f>
        <v>57279</v>
      </c>
      <c r="D157" s="11"/>
      <c r="E157" s="12">
        <v>0</v>
      </c>
      <c r="F157" s="8"/>
      <c r="G157" s="12">
        <v>57279</v>
      </c>
    </row>
    <row r="158" spans="1:7" s="3" customFormat="1" ht="13.5" x14ac:dyDescent="0.2">
      <c r="A158" s="8"/>
      <c r="B158" s="8"/>
      <c r="C158" s="8"/>
      <c r="D158" s="8"/>
      <c r="E158" s="8"/>
      <c r="F158" s="8"/>
      <c r="G158" s="8"/>
    </row>
    <row r="159" spans="1:7" s="3" customFormat="1" ht="13.5" x14ac:dyDescent="0.2">
      <c r="A159" s="8" t="s">
        <v>57</v>
      </c>
      <c r="B159" s="8"/>
      <c r="C159" s="8"/>
      <c r="D159" s="8"/>
      <c r="E159" s="8"/>
      <c r="F159" s="8"/>
      <c r="G159" s="8"/>
    </row>
    <row r="160" spans="1:7" s="3" customFormat="1" ht="13.5" x14ac:dyDescent="0.2">
      <c r="A160" s="8" t="s">
        <v>81</v>
      </c>
      <c r="B160" s="8"/>
      <c r="C160" s="8">
        <f>SUM(E160:G160)</f>
        <v>0</v>
      </c>
      <c r="D160" s="8"/>
      <c r="E160" s="8">
        <v>0</v>
      </c>
      <c r="F160" s="8"/>
      <c r="G160" s="8">
        <v>0</v>
      </c>
    </row>
    <row r="161" spans="1:7" s="3" customFormat="1" ht="13.5" x14ac:dyDescent="0.2">
      <c r="A161" s="8" t="s">
        <v>58</v>
      </c>
      <c r="B161" s="8"/>
      <c r="C161" s="8">
        <f t="shared" ref="C161:C172" si="8">SUM(E161:G161)</f>
        <v>9485</v>
      </c>
      <c r="D161" s="8"/>
      <c r="E161" s="8">
        <v>9485</v>
      </c>
      <c r="F161" s="8"/>
      <c r="G161" s="8">
        <v>0</v>
      </c>
    </row>
    <row r="162" spans="1:7" s="3" customFormat="1" ht="13.5" x14ac:dyDescent="0.2">
      <c r="A162" s="11" t="s">
        <v>59</v>
      </c>
      <c r="B162" s="8"/>
      <c r="C162" s="8">
        <f t="shared" si="8"/>
        <v>7559</v>
      </c>
      <c r="D162" s="8"/>
      <c r="E162" s="8">
        <v>7559</v>
      </c>
      <c r="F162" s="8"/>
      <c r="G162" s="8">
        <v>0</v>
      </c>
    </row>
    <row r="163" spans="1:7" s="3" customFormat="1" ht="13.5" x14ac:dyDescent="0.2">
      <c r="A163" s="11" t="s">
        <v>128</v>
      </c>
      <c r="B163" s="8"/>
      <c r="C163" s="8">
        <f>SUM(E163:G163)</f>
        <v>0</v>
      </c>
      <c r="D163" s="8"/>
      <c r="E163" s="8">
        <v>0</v>
      </c>
      <c r="F163" s="8"/>
      <c r="G163" s="8">
        <v>0</v>
      </c>
    </row>
    <row r="164" spans="1:7" s="3" customFormat="1" ht="13.5" x14ac:dyDescent="0.2">
      <c r="A164" s="8" t="s">
        <v>61</v>
      </c>
      <c r="B164" s="8"/>
      <c r="C164" s="8">
        <f t="shared" si="8"/>
        <v>850985</v>
      </c>
      <c r="D164" s="8"/>
      <c r="E164" s="8">
        <v>45928</v>
      </c>
      <c r="F164" s="8"/>
      <c r="G164" s="8">
        <v>805057</v>
      </c>
    </row>
    <row r="165" spans="1:7" s="3" customFormat="1" ht="13.5" x14ac:dyDescent="0.2">
      <c r="A165" s="8" t="s">
        <v>60</v>
      </c>
      <c r="B165" s="8"/>
      <c r="C165" s="8">
        <f t="shared" si="8"/>
        <v>2564</v>
      </c>
      <c r="D165" s="8"/>
      <c r="E165" s="8">
        <v>1031</v>
      </c>
      <c r="F165" s="8"/>
      <c r="G165" s="8">
        <v>1533</v>
      </c>
    </row>
    <row r="166" spans="1:7" s="3" customFormat="1" ht="13.5" x14ac:dyDescent="0.2">
      <c r="A166" s="8" t="s">
        <v>125</v>
      </c>
      <c r="B166" s="8"/>
      <c r="C166" s="8">
        <f t="shared" si="8"/>
        <v>6157</v>
      </c>
      <c r="D166" s="8"/>
      <c r="E166" s="8">
        <v>0</v>
      </c>
      <c r="F166" s="8"/>
      <c r="G166" s="8">
        <v>6157</v>
      </c>
    </row>
    <row r="167" spans="1:7" s="3" customFormat="1" ht="13.5" x14ac:dyDescent="0.2">
      <c r="A167" s="8" t="s">
        <v>62</v>
      </c>
      <c r="B167" s="8"/>
      <c r="C167" s="8">
        <f t="shared" si="8"/>
        <v>0</v>
      </c>
      <c r="D167" s="8"/>
      <c r="E167" s="8">
        <v>0</v>
      </c>
      <c r="F167" s="8"/>
      <c r="G167" s="8">
        <v>0</v>
      </c>
    </row>
    <row r="168" spans="1:7" s="3" customFormat="1" ht="13.5" x14ac:dyDescent="0.2">
      <c r="A168" s="8" t="s">
        <v>45</v>
      </c>
      <c r="B168" s="8"/>
      <c r="C168" s="8">
        <f>SUM(E168:G168)</f>
        <v>12248</v>
      </c>
      <c r="D168" s="8"/>
      <c r="E168" s="8">
        <v>12248</v>
      </c>
      <c r="F168" s="8"/>
      <c r="G168" s="8">
        <v>0</v>
      </c>
    </row>
    <row r="169" spans="1:7" s="3" customFormat="1" ht="13.5" x14ac:dyDescent="0.2">
      <c r="A169" s="8" t="s">
        <v>63</v>
      </c>
      <c r="B169" s="8"/>
      <c r="C169" s="8">
        <f t="shared" si="8"/>
        <v>19127</v>
      </c>
      <c r="D169" s="8"/>
      <c r="E169" s="8">
        <v>19127</v>
      </c>
      <c r="F169" s="8"/>
      <c r="G169" s="8">
        <v>0</v>
      </c>
    </row>
    <row r="170" spans="1:7" s="3" customFormat="1" ht="13.5" x14ac:dyDescent="0.2">
      <c r="A170" s="8" t="s">
        <v>64</v>
      </c>
      <c r="B170" s="8"/>
      <c r="C170" s="8">
        <f t="shared" si="8"/>
        <v>0</v>
      </c>
      <c r="D170" s="8"/>
      <c r="E170" s="8">
        <v>0</v>
      </c>
      <c r="F170" s="8"/>
      <c r="G170" s="8">
        <v>0</v>
      </c>
    </row>
    <row r="171" spans="1:7" s="3" customFormat="1" ht="13.5" x14ac:dyDescent="0.2">
      <c r="A171" s="8" t="s">
        <v>65</v>
      </c>
      <c r="B171" s="8"/>
      <c r="C171" s="12">
        <f t="shared" si="8"/>
        <v>10848338</v>
      </c>
      <c r="D171" s="8"/>
      <c r="E171" s="12">
        <v>0</v>
      </c>
      <c r="F171" s="8"/>
      <c r="G171" s="12">
        <v>10848338</v>
      </c>
    </row>
    <row r="172" spans="1:7" s="3" customFormat="1" ht="13.5" x14ac:dyDescent="0.2">
      <c r="A172" s="8" t="s">
        <v>66</v>
      </c>
      <c r="B172" s="8"/>
      <c r="C172" s="13">
        <f t="shared" si="8"/>
        <v>11756463</v>
      </c>
      <c r="D172" s="8"/>
      <c r="E172" s="13">
        <f>SUM(E160:E171)</f>
        <v>95378</v>
      </c>
      <c r="F172" s="8"/>
      <c r="G172" s="13">
        <f>SUM(G160:G171)</f>
        <v>11661085</v>
      </c>
    </row>
    <row r="173" spans="1:7" s="3" customFormat="1" ht="13.5" x14ac:dyDescent="0.2">
      <c r="A173" s="8"/>
      <c r="B173" s="8"/>
      <c r="C173" s="8"/>
      <c r="D173" s="8"/>
      <c r="E173" s="8"/>
      <c r="F173" s="8"/>
      <c r="G173" s="8"/>
    </row>
    <row r="174" spans="1:7" s="3" customFormat="1" ht="13.5" x14ac:dyDescent="0.2">
      <c r="A174" s="8" t="s">
        <v>67</v>
      </c>
      <c r="B174" s="8"/>
      <c r="C174" s="12">
        <f>SUM(E174:G174)</f>
        <v>210589</v>
      </c>
      <c r="D174" s="8"/>
      <c r="E174" s="12">
        <f>118343+4086</f>
        <v>122429</v>
      </c>
      <c r="F174" s="8"/>
      <c r="G174" s="12">
        <f>70526+17634</f>
        <v>88160</v>
      </c>
    </row>
    <row r="175" spans="1:7" s="3" customFormat="1" ht="13.5" x14ac:dyDescent="0.2">
      <c r="A175" s="8"/>
      <c r="B175" s="8"/>
      <c r="C175" s="8"/>
      <c r="D175" s="8"/>
      <c r="E175" s="8"/>
      <c r="F175" s="8"/>
      <c r="G175" s="8"/>
    </row>
    <row r="176" spans="1:7" s="3" customFormat="1" ht="13.5" x14ac:dyDescent="0.2">
      <c r="A176" s="8" t="s">
        <v>14</v>
      </c>
      <c r="B176" s="8"/>
      <c r="C176" s="12">
        <f>SUM(E176:G176)</f>
        <v>22794479</v>
      </c>
      <c r="D176" s="8"/>
      <c r="E176" s="12">
        <f>E41+E49+E97+E148+E57+E59+E61+E67+E89+E77+E79+E99+E108+E112+E118+E130+E134+E138+E155+E157+E172+E174+E116+E120+E110+E65+E63+E122+E101</f>
        <v>2599709</v>
      </c>
      <c r="F176" s="11"/>
      <c r="G176" s="12">
        <f>G41+G49+G57+G59+G61+G63+G65+G67+G77+G89+G97+G99+G108+G110+G112+G116+G118+G120+G122+G130+G134+G136+G138+G148+G155+G157+G172+G174+G140+G114+G79+G69+G101</f>
        <v>20194770</v>
      </c>
    </row>
    <row r="177" spans="1:9" s="3" customFormat="1" ht="13.5" x14ac:dyDescent="0.2">
      <c r="A177" s="8"/>
      <c r="B177" s="8"/>
      <c r="C177" s="8"/>
      <c r="D177" s="8"/>
      <c r="E177" s="8"/>
      <c r="F177" s="8"/>
      <c r="G177" s="8"/>
    </row>
    <row r="178" spans="1:9" s="3" customFormat="1" ht="13.5" x14ac:dyDescent="0.2">
      <c r="A178" s="8" t="s">
        <v>15</v>
      </c>
      <c r="B178" s="8"/>
      <c r="C178" s="12">
        <f>SUM(E178:G178)</f>
        <v>240303279</v>
      </c>
      <c r="D178" s="8"/>
      <c r="E178" s="12">
        <v>0</v>
      </c>
      <c r="F178" s="8"/>
      <c r="G178" s="12">
        <v>240303279</v>
      </c>
    </row>
    <row r="179" spans="1:9" s="3" customFormat="1" ht="13.5" x14ac:dyDescent="0.2">
      <c r="A179" s="8"/>
      <c r="B179" s="8"/>
      <c r="C179" s="8"/>
      <c r="D179" s="8"/>
      <c r="E179" s="8"/>
      <c r="F179" s="8"/>
      <c r="G179" s="8"/>
    </row>
    <row r="180" spans="1:9" s="3" customFormat="1" ht="13.5" x14ac:dyDescent="0.2">
      <c r="A180" s="8" t="s">
        <v>16</v>
      </c>
      <c r="B180" s="8"/>
      <c r="C180" s="8"/>
      <c r="D180" s="8"/>
      <c r="E180" s="8"/>
      <c r="F180" s="8"/>
      <c r="G180" s="8"/>
    </row>
    <row r="181" spans="1:9" s="3" customFormat="1" ht="13.5" x14ac:dyDescent="0.2">
      <c r="A181" s="8" t="s">
        <v>68</v>
      </c>
      <c r="B181" s="8"/>
      <c r="C181" s="8">
        <f t="shared" ref="C181:C198" si="9">SUM(E181:G181)</f>
        <v>606329</v>
      </c>
      <c r="D181" s="8"/>
      <c r="E181" s="8">
        <v>606329</v>
      </c>
      <c r="F181" s="8"/>
      <c r="G181" s="8">
        <v>0</v>
      </c>
    </row>
    <row r="182" spans="1:9" s="3" customFormat="1" ht="13.5" x14ac:dyDescent="0.2">
      <c r="A182" s="8" t="s">
        <v>85</v>
      </c>
      <c r="B182" s="8"/>
      <c r="C182" s="8">
        <f>SUM(E182:G182)</f>
        <v>334603</v>
      </c>
      <c r="D182" s="8"/>
      <c r="E182" s="8">
        <v>334603</v>
      </c>
      <c r="F182" s="8"/>
      <c r="G182" s="8">
        <v>0</v>
      </c>
    </row>
    <row r="183" spans="1:9" s="3" customFormat="1" ht="13.5" x14ac:dyDescent="0.2">
      <c r="A183" s="8" t="s">
        <v>69</v>
      </c>
      <c r="B183" s="8"/>
      <c r="C183" s="8">
        <f t="shared" si="9"/>
        <v>7363164</v>
      </c>
      <c r="D183" s="8"/>
      <c r="E183" s="8">
        <f>2909352-2129374</f>
        <v>779978</v>
      </c>
      <c r="F183" s="8"/>
      <c r="G183" s="8">
        <f>11796207-5213021</f>
        <v>6583186</v>
      </c>
      <c r="H183" s="16"/>
    </row>
    <row r="184" spans="1:9" s="3" customFormat="1" ht="13.5" x14ac:dyDescent="0.2">
      <c r="A184" s="8" t="s">
        <v>106</v>
      </c>
      <c r="B184" s="8"/>
      <c r="C184" s="8">
        <f t="shared" si="9"/>
        <v>8305</v>
      </c>
      <c r="D184" s="8"/>
      <c r="E184" s="8">
        <v>8305</v>
      </c>
      <c r="F184" s="8"/>
      <c r="G184" s="8">
        <v>0</v>
      </c>
    </row>
    <row r="185" spans="1:9" s="3" customFormat="1" ht="13.5" x14ac:dyDescent="0.2">
      <c r="A185" s="8" t="s">
        <v>114</v>
      </c>
      <c r="B185" s="8"/>
      <c r="C185" s="8">
        <f t="shared" si="9"/>
        <v>198380</v>
      </c>
      <c r="D185" s="8"/>
      <c r="E185" s="8">
        <v>198380</v>
      </c>
      <c r="F185" s="8"/>
      <c r="G185" s="8">
        <v>0</v>
      </c>
    </row>
    <row r="186" spans="1:9" s="3" customFormat="1" ht="13.5" x14ac:dyDescent="0.2">
      <c r="A186" s="8" t="s">
        <v>13</v>
      </c>
      <c r="B186" s="8"/>
      <c r="C186" s="8">
        <f t="shared" si="9"/>
        <v>3248601</v>
      </c>
      <c r="D186" s="8"/>
      <c r="E186" s="8">
        <v>1843924</v>
      </c>
      <c r="F186" s="8"/>
      <c r="G186" s="8">
        <f>1261581+8650+134446</f>
        <v>1404677</v>
      </c>
      <c r="I186" s="17"/>
    </row>
    <row r="187" spans="1:9" s="3" customFormat="1" ht="13.5" x14ac:dyDescent="0.2">
      <c r="A187" s="8" t="s">
        <v>75</v>
      </c>
      <c r="B187" s="8"/>
      <c r="C187" s="8">
        <f>SUM(E187:G187)</f>
        <v>1500</v>
      </c>
      <c r="D187" s="8"/>
      <c r="E187" s="8">
        <v>1500</v>
      </c>
      <c r="F187" s="8"/>
      <c r="G187" s="8">
        <v>0</v>
      </c>
    </row>
    <row r="188" spans="1:9" s="3" customFormat="1" ht="13.5" x14ac:dyDescent="0.2">
      <c r="A188" s="8" t="s">
        <v>76</v>
      </c>
      <c r="B188" s="8"/>
      <c r="C188" s="8">
        <f>SUM(E188:G188)</f>
        <v>346329</v>
      </c>
      <c r="D188" s="8"/>
      <c r="E188" s="8">
        <v>40612</v>
      </c>
      <c r="F188" s="8"/>
      <c r="G188" s="8">
        <v>305717</v>
      </c>
      <c r="H188" s="16"/>
    </row>
    <row r="189" spans="1:9" s="3" customFormat="1" ht="13.5" x14ac:dyDescent="0.2">
      <c r="A189" s="8" t="s">
        <v>70</v>
      </c>
      <c r="B189" s="8"/>
      <c r="C189" s="8">
        <f>SUM(E189:G189)</f>
        <v>25729218</v>
      </c>
      <c r="D189" s="8"/>
      <c r="E189" s="8">
        <v>7869596</v>
      </c>
      <c r="F189" s="8"/>
      <c r="G189" s="8">
        <v>17859622</v>
      </c>
      <c r="H189" s="16"/>
    </row>
    <row r="190" spans="1:9" s="3" customFormat="1" ht="13.5" x14ac:dyDescent="0.2">
      <c r="A190" s="8" t="s">
        <v>71</v>
      </c>
      <c r="B190" s="8"/>
      <c r="C190" s="8">
        <f t="shared" si="9"/>
        <v>1014217</v>
      </c>
      <c r="D190" s="8"/>
      <c r="E190" s="8">
        <v>951636</v>
      </c>
      <c r="F190" s="8"/>
      <c r="G190" s="8">
        <v>62581</v>
      </c>
    </row>
    <row r="191" spans="1:9" s="3" customFormat="1" ht="13.5" x14ac:dyDescent="0.2">
      <c r="A191" s="8" t="s">
        <v>72</v>
      </c>
      <c r="B191" s="8"/>
      <c r="C191" s="8">
        <f t="shared" si="9"/>
        <v>4133875</v>
      </c>
      <c r="D191" s="8"/>
      <c r="E191" s="8">
        <v>2852</v>
      </c>
      <c r="F191" s="8"/>
      <c r="G191" s="8">
        <v>4131023</v>
      </c>
      <c r="H191" s="16"/>
    </row>
    <row r="192" spans="1:9" s="3" customFormat="1" ht="13.5" x14ac:dyDescent="0.2">
      <c r="A192" s="8" t="s">
        <v>73</v>
      </c>
      <c r="B192" s="8"/>
      <c r="C192" s="8">
        <f t="shared" si="9"/>
        <v>362022</v>
      </c>
      <c r="D192" s="8"/>
      <c r="E192" s="8">
        <v>362022</v>
      </c>
      <c r="F192" s="8"/>
      <c r="G192" s="8">
        <v>0</v>
      </c>
    </row>
    <row r="193" spans="1:8" s="3" customFormat="1" ht="13.5" x14ac:dyDescent="0.2">
      <c r="A193" s="8" t="s">
        <v>115</v>
      </c>
      <c r="B193" s="8"/>
      <c r="C193" s="8">
        <f t="shared" si="9"/>
        <v>1590812</v>
      </c>
      <c r="D193" s="8"/>
      <c r="E193" s="8">
        <v>750000</v>
      </c>
      <c r="F193" s="8"/>
      <c r="G193" s="8">
        <v>840812</v>
      </c>
      <c r="H193" s="16"/>
    </row>
    <row r="194" spans="1:8" s="3" customFormat="1" ht="13.5" x14ac:dyDescent="0.2">
      <c r="A194" s="8" t="s">
        <v>108</v>
      </c>
      <c r="B194" s="8"/>
      <c r="C194" s="8">
        <f t="shared" si="9"/>
        <v>279946</v>
      </c>
      <c r="D194" s="8"/>
      <c r="E194" s="8">
        <f>100000</f>
        <v>100000</v>
      </c>
      <c r="F194" s="8"/>
      <c r="G194" s="8">
        <f>50000+129946</f>
        <v>179946</v>
      </c>
    </row>
    <row r="195" spans="1:8" s="3" customFormat="1" ht="13.5" x14ac:dyDescent="0.2">
      <c r="A195" s="8" t="s">
        <v>141</v>
      </c>
      <c r="B195" s="8"/>
      <c r="C195" s="8">
        <f t="shared" si="9"/>
        <v>70467</v>
      </c>
      <c r="D195" s="8"/>
      <c r="E195" s="8">
        <v>1341</v>
      </c>
      <c r="F195" s="8"/>
      <c r="G195" s="8">
        <v>69126</v>
      </c>
    </row>
    <row r="196" spans="1:8" s="3" customFormat="1" ht="13.5" x14ac:dyDescent="0.2">
      <c r="A196" s="8" t="s">
        <v>142</v>
      </c>
      <c r="B196" s="8"/>
      <c r="C196" s="8">
        <f t="shared" si="9"/>
        <v>1026922</v>
      </c>
      <c r="D196" s="8"/>
      <c r="E196" s="8">
        <v>0</v>
      </c>
      <c r="F196" s="8"/>
      <c r="G196" s="8">
        <v>1026922</v>
      </c>
    </row>
    <row r="197" spans="1:8" s="3" customFormat="1" ht="13.5" x14ac:dyDescent="0.2">
      <c r="A197" s="8" t="s">
        <v>143</v>
      </c>
      <c r="B197" s="8"/>
      <c r="C197" s="8">
        <f t="shared" si="9"/>
        <v>665627</v>
      </c>
      <c r="D197" s="8"/>
      <c r="E197" s="8">
        <v>121797</v>
      </c>
      <c r="F197" s="8"/>
      <c r="G197" s="8">
        <v>543830</v>
      </c>
    </row>
    <row r="198" spans="1:8" s="3" customFormat="1" ht="13.5" x14ac:dyDescent="0.2">
      <c r="A198" s="8" t="s">
        <v>17</v>
      </c>
      <c r="B198" s="8"/>
      <c r="C198" s="13">
        <f t="shared" si="9"/>
        <v>46980317</v>
      </c>
      <c r="D198" s="8"/>
      <c r="E198" s="13">
        <f>SUM(E181:E197)</f>
        <v>13972875</v>
      </c>
      <c r="F198" s="8"/>
      <c r="G198" s="13">
        <f>SUM(G181:G197)</f>
        <v>33007442</v>
      </c>
    </row>
    <row r="199" spans="1:8" s="3" customFormat="1" ht="13.5" x14ac:dyDescent="0.2">
      <c r="A199" s="8"/>
      <c r="B199" s="8"/>
      <c r="C199" s="8"/>
      <c r="D199" s="8"/>
      <c r="E199" s="8"/>
      <c r="F199" s="8"/>
      <c r="G199" s="8"/>
    </row>
    <row r="200" spans="1:8" s="3" customFormat="1" ht="14.25" thickBot="1" x14ac:dyDescent="0.25">
      <c r="A200" s="8" t="s">
        <v>18</v>
      </c>
      <c r="B200" s="8"/>
      <c r="C200" s="14">
        <f>SUM(E200:G200)</f>
        <v>1079764206</v>
      </c>
      <c r="D200" s="8"/>
      <c r="E200" s="14">
        <f>E18+E24+E29+E31+E176+E178+E198+E33+E35</f>
        <v>558060371</v>
      </c>
      <c r="F200" s="8"/>
      <c r="G200" s="14">
        <f>G18+G24+G29+G31+G176+G178+G198+G33+G35</f>
        <v>521703835</v>
      </c>
    </row>
    <row r="201" spans="1:8" s="3" customFormat="1" ht="13.5" thickTop="1" x14ac:dyDescent="0.2">
      <c r="A201" s="2"/>
      <c r="B201" s="2"/>
      <c r="C201" s="2"/>
      <c r="D201" s="2"/>
      <c r="E201" s="2"/>
      <c r="F201" s="2"/>
      <c r="G201" s="2"/>
    </row>
    <row r="202" spans="1:8" s="3" customFormat="1" x14ac:dyDescent="0.2">
      <c r="A202" s="2"/>
      <c r="B202" s="2"/>
      <c r="C202" s="2"/>
      <c r="D202" s="2"/>
      <c r="E202" s="2"/>
      <c r="F202" s="2"/>
      <c r="G202" s="2"/>
    </row>
    <row r="203" spans="1:8" s="3" customFormat="1" x14ac:dyDescent="0.2">
      <c r="A203" s="2"/>
      <c r="B203" s="2"/>
      <c r="C203" s="2"/>
      <c r="D203" s="2"/>
      <c r="E203" s="2"/>
      <c r="F203" s="2"/>
      <c r="G203" s="2"/>
    </row>
    <row r="204" spans="1:8" s="3" customFormat="1" x14ac:dyDescent="0.2">
      <c r="A204" s="2"/>
      <c r="B204" s="2"/>
      <c r="C204" s="2"/>
      <c r="D204" s="2"/>
      <c r="E204" s="2"/>
      <c r="F204" s="2"/>
      <c r="G204" s="2"/>
    </row>
    <row r="205" spans="1:8" s="3" customFormat="1" x14ac:dyDescent="0.2">
      <c r="A205" s="2"/>
      <c r="B205" s="2"/>
      <c r="C205" s="2"/>
      <c r="D205" s="2"/>
      <c r="E205" s="2"/>
      <c r="F205" s="2"/>
      <c r="G205" s="2"/>
    </row>
  </sheetData>
  <phoneticPr fontId="3" type="noConversion"/>
  <conditionalFormatting sqref="C88 A111:G118 A10:G62 A89:G109 A121:G134 A66:G87 A137:G200">
    <cfRule type="expression" dxfId="6" priority="7" stopIfTrue="1">
      <formula>MOD(ROW(),2)=0</formula>
    </cfRule>
  </conditionalFormatting>
  <conditionalFormatting sqref="A63:G64">
    <cfRule type="expression" dxfId="5" priority="6" stopIfTrue="1">
      <formula>MOD(ROW(),2)=0</formula>
    </cfRule>
  </conditionalFormatting>
  <conditionalFormatting sqref="A88:B88 D88:G88">
    <cfRule type="expression" dxfId="4" priority="5" stopIfTrue="1">
      <formula>MOD(ROW(),2)=0</formula>
    </cfRule>
  </conditionalFormatting>
  <conditionalFormatting sqref="A65:G65">
    <cfRule type="expression" dxfId="3" priority="4" stopIfTrue="1">
      <formula>MOD(ROW(),2)=0</formula>
    </cfRule>
  </conditionalFormatting>
  <conditionalFormatting sqref="A110:G110">
    <cfRule type="expression" dxfId="2" priority="3" stopIfTrue="1">
      <formula>MOD(ROW(),2)=0</formula>
    </cfRule>
  </conditionalFormatting>
  <conditionalFormatting sqref="A119:G120">
    <cfRule type="expression" dxfId="1" priority="2" stopIfTrue="1">
      <formula>MOD(ROW(),2)=0</formula>
    </cfRule>
  </conditionalFormatting>
  <conditionalFormatting sqref="A135:G136">
    <cfRule type="expression" dxfId="0" priority="1" stopIfTrue="1">
      <formula>MOD(ROW(),2)=0</formula>
    </cfRule>
  </conditionalFormatting>
  <printOptions horizontalCentered="1"/>
  <pageMargins left="0.5" right="0.5" top="0.25" bottom="0.75" header="0.25" footer="0.25"/>
  <pageSetup scale="91" fitToHeight="0" orientation="portrait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C-1 LSU</vt:lpstr>
      <vt:lpstr>'C-1 LSU'!Print_Titles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Danita C King</cp:lastModifiedBy>
  <cp:lastPrinted>2017-09-13T14:48:53Z</cp:lastPrinted>
  <dcterms:created xsi:type="dcterms:W3CDTF">2004-06-25T18:43:46Z</dcterms:created>
  <dcterms:modified xsi:type="dcterms:W3CDTF">2020-03-06T16:03:49Z</dcterms:modified>
</cp:coreProperties>
</file>