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uni-fileserv.lsu.edu\osp\OSP\Electronic Research Administration\Website\Budget Templates\July 2024 Drafts\"/>
    </mc:Choice>
  </mc:AlternateContent>
  <xr:revisionPtr revIDLastSave="0" documentId="13_ncr:1_{AF8D5650-5511-409F-9D51-24CF0F931A0B}" xr6:coauthVersionLast="47" xr6:coauthVersionMax="47" xr10:uidLastSave="{00000000-0000-0000-0000-000000000000}"/>
  <bookViews>
    <workbookView xWindow="-28920" yWindow="600" windowWidth="29040" windowHeight="157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E7" i="1"/>
  <c r="D7" i="1"/>
  <c r="C7" i="1"/>
  <c r="N75" i="1"/>
  <c r="O75" i="1" s="1"/>
  <c r="N76" i="1"/>
  <c r="O76" i="1" s="1"/>
  <c r="N74" i="1"/>
  <c r="O74" i="1" s="1"/>
  <c r="M76" i="1"/>
  <c r="M75" i="1"/>
  <c r="M74" i="1"/>
  <c r="P76" i="1" l="1"/>
  <c r="P75" i="1"/>
  <c r="P74" i="1"/>
  <c r="O77" i="1"/>
  <c r="E73" i="1" s="1"/>
  <c r="M77" i="1"/>
  <c r="E11" i="1"/>
  <c r="D73" i="1" l="1"/>
  <c r="Q76" i="1"/>
  <c r="R76" i="1"/>
  <c r="R75" i="1"/>
  <c r="Q75" i="1"/>
  <c r="R74" i="1"/>
  <c r="Q74" i="1"/>
  <c r="I110" i="1"/>
  <c r="I109" i="1"/>
  <c r="F9" i="1"/>
  <c r="F8" i="1"/>
  <c r="E9" i="1"/>
  <c r="E8" i="1"/>
  <c r="D9" i="1"/>
  <c r="D8" i="1"/>
  <c r="C9" i="1"/>
  <c r="C8" i="1"/>
  <c r="Q77" i="1" l="1"/>
  <c r="F73" i="1" s="1"/>
  <c r="S76" i="1"/>
  <c r="T76" i="1"/>
  <c r="U76" i="1" s="1"/>
  <c r="T75" i="1"/>
  <c r="U75" i="1" s="1"/>
  <c r="S75" i="1"/>
  <c r="T74" i="1"/>
  <c r="U74" i="1" s="1"/>
  <c r="S74" i="1"/>
  <c r="D136"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53" i="1" l="1"/>
  <c r="E127" i="1" l="1"/>
  <c r="F127" i="1" s="1"/>
  <c r="G127" i="1" s="1"/>
  <c r="H127"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E99" i="1"/>
  <c r="F99" i="1" s="1"/>
  <c r="D146"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D19" i="1"/>
  <c r="E19" i="1" s="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E17" i="1" s="1"/>
  <c r="F17" i="1" s="1"/>
  <c r="G17" i="1" s="1"/>
  <c r="H17" i="1" s="1"/>
  <c r="A12" i="1"/>
  <c r="E82" i="1"/>
  <c r="F82" i="1" s="1"/>
  <c r="E83" i="1"/>
  <c r="F83" i="1" s="1"/>
  <c r="G83" i="1" s="1"/>
  <c r="H83" i="1" s="1"/>
  <c r="I83" i="1" s="1"/>
  <c r="E84" i="1"/>
  <c r="F84" i="1" s="1"/>
  <c r="G84" i="1" s="1"/>
  <c r="H84" i="1" s="1"/>
  <c r="I84" i="1" s="1"/>
  <c r="E97" i="1"/>
  <c r="F97" i="1" s="1"/>
  <c r="G97" i="1" s="1"/>
  <c r="H97" i="1" s="1"/>
  <c r="E98" i="1"/>
  <c r="F98" i="1" s="1"/>
  <c r="G98" i="1" s="1"/>
  <c r="E100" i="1"/>
  <c r="F100" i="1" s="1"/>
  <c r="G100" i="1" s="1"/>
  <c r="H100" i="1" s="1"/>
  <c r="I100" i="1" s="1"/>
  <c r="E101" i="1"/>
  <c r="F101" i="1" s="1"/>
  <c r="G101" i="1" s="1"/>
  <c r="H101" i="1" s="1"/>
  <c r="I101" i="1" s="1"/>
  <c r="E102" i="1"/>
  <c r="F102" i="1" s="1"/>
  <c r="G102" i="1" s="1"/>
  <c r="H102" i="1" s="1"/>
  <c r="E103" i="1"/>
  <c r="F103" i="1" s="1"/>
  <c r="G103" i="1" s="1"/>
  <c r="H103" i="1" s="1"/>
  <c r="I103" i="1" s="1"/>
  <c r="E104" i="1"/>
  <c r="F104" i="1" s="1"/>
  <c r="G104" i="1" s="1"/>
  <c r="H104" i="1" s="1"/>
  <c r="I104" i="1" s="1"/>
  <c r="E115" i="1"/>
  <c r="F115" i="1" s="1"/>
  <c r="E116" i="1"/>
  <c r="F116" i="1" s="1"/>
  <c r="G116" i="1" s="1"/>
  <c r="E117" i="1"/>
  <c r="F117" i="1" s="1"/>
  <c r="G117" i="1" s="1"/>
  <c r="H117" i="1" s="1"/>
  <c r="I117" i="1" s="1"/>
  <c r="E123" i="1"/>
  <c r="F123" i="1" s="1"/>
  <c r="G123" i="1" s="1"/>
  <c r="H123" i="1" s="1"/>
  <c r="I123" i="1" s="1"/>
  <c r="E124" i="1"/>
  <c r="F124" i="1" s="1"/>
  <c r="G124" i="1" s="1"/>
  <c r="H124" i="1" s="1"/>
  <c r="I124" i="1" s="1"/>
  <c r="E125" i="1"/>
  <c r="F125" i="1" s="1"/>
  <c r="G125" i="1" s="1"/>
  <c r="H125" i="1" s="1"/>
  <c r="I125" i="1" s="1"/>
  <c r="E126" i="1"/>
  <c r="F126" i="1" s="1"/>
  <c r="G126" i="1" s="1"/>
  <c r="H126" i="1" s="1"/>
  <c r="I126" i="1" s="1"/>
  <c r="E128" i="1"/>
  <c r="F128" i="1" s="1"/>
  <c r="G128" i="1" s="1"/>
  <c r="H128" i="1" s="1"/>
  <c r="E136" i="1"/>
  <c r="F136" i="1" s="1"/>
  <c r="G136" i="1" s="1"/>
  <c r="H136" i="1" s="1"/>
  <c r="D139" i="1"/>
  <c r="D142" i="1"/>
  <c r="E142" i="1" s="1"/>
  <c r="F142" i="1" s="1"/>
  <c r="G142" i="1" s="1"/>
  <c r="H142" i="1" s="1"/>
  <c r="D145" i="1"/>
  <c r="E145" i="1" s="1"/>
  <c r="F145" i="1" s="1"/>
  <c r="G145" i="1" s="1"/>
  <c r="H145" i="1" s="1"/>
  <c r="H93" i="1"/>
  <c r="H146" i="1"/>
  <c r="G93" i="1"/>
  <c r="G146" i="1"/>
  <c r="F93" i="1"/>
  <c r="F146" i="1"/>
  <c r="E93" i="1"/>
  <c r="E146" i="1"/>
  <c r="E61" i="1"/>
  <c r="F61" i="1" s="1"/>
  <c r="G61" i="1" s="1"/>
  <c r="H61" i="1" s="1"/>
  <c r="D85" i="1"/>
  <c r="D93" i="1"/>
  <c r="D105" i="1"/>
  <c r="D111" i="1"/>
  <c r="D118" i="1"/>
  <c r="H147" i="1"/>
  <c r="H159" i="1" s="1"/>
  <c r="G147" i="1"/>
  <c r="G159" i="1" s="1"/>
  <c r="F147" i="1"/>
  <c r="F159" i="1" s="1"/>
  <c r="E147" i="1"/>
  <c r="E159" i="1" s="1"/>
  <c r="D147" i="1"/>
  <c r="D159" i="1" s="1"/>
  <c r="I144" i="1"/>
  <c r="I143" i="1"/>
  <c r="I141" i="1"/>
  <c r="I140" i="1"/>
  <c r="I138" i="1"/>
  <c r="I137" i="1"/>
  <c r="I135" i="1"/>
  <c r="I134" i="1"/>
  <c r="I92" i="1"/>
  <c r="I91" i="1"/>
  <c r="I90" i="1"/>
  <c r="I89" i="1"/>
  <c r="E139" i="1" l="1"/>
  <c r="F139" i="1" s="1"/>
  <c r="G139" i="1" s="1"/>
  <c r="H139" i="1" s="1"/>
  <c r="E40" i="1"/>
  <c r="F40" i="1" s="1"/>
  <c r="E75" i="1"/>
  <c r="I54" i="1"/>
  <c r="I46" i="1"/>
  <c r="I42" i="1"/>
  <c r="I146" i="1"/>
  <c r="I147" i="1"/>
  <c r="I159" i="1"/>
  <c r="I93" i="1"/>
  <c r="D63" i="1"/>
  <c r="D56" i="1"/>
  <c r="D122" i="1" s="1"/>
  <c r="D129" i="1" s="1"/>
  <c r="E52" i="1"/>
  <c r="F52" i="1" s="1"/>
  <c r="F56" i="1" s="1"/>
  <c r="E85" i="1"/>
  <c r="F118" i="1"/>
  <c r="G115" i="1"/>
  <c r="H115" i="1" s="1"/>
  <c r="I115" i="1" s="1"/>
  <c r="F62" i="1"/>
  <c r="G62" i="1" s="1"/>
  <c r="E118" i="1"/>
  <c r="E111" i="1"/>
  <c r="D25" i="1"/>
  <c r="I22" i="1"/>
  <c r="D37" i="1"/>
  <c r="I18" i="1"/>
  <c r="I31" i="1"/>
  <c r="I23" i="1"/>
  <c r="D48" i="1"/>
  <c r="E105" i="1"/>
  <c r="I53" i="1"/>
  <c r="I21" i="1"/>
  <c r="I61" i="1"/>
  <c r="I45" i="1"/>
  <c r="I34" i="1"/>
  <c r="E25" i="1"/>
  <c r="I97" i="1"/>
  <c r="E37" i="1"/>
  <c r="I41" i="1"/>
  <c r="I35" i="1"/>
  <c r="I128" i="1"/>
  <c r="I127" i="1"/>
  <c r="I102" i="1"/>
  <c r="I17" i="1"/>
  <c r="F25" i="1"/>
  <c r="G20" i="1"/>
  <c r="H20" i="1" s="1"/>
  <c r="I20" i="1" s="1"/>
  <c r="H98" i="1"/>
  <c r="F85" i="1"/>
  <c r="G82" i="1"/>
  <c r="H29" i="1"/>
  <c r="F37" i="1"/>
  <c r="G30" i="1"/>
  <c r="H30" i="1" s="1"/>
  <c r="I30" i="1" s="1"/>
  <c r="H19" i="1"/>
  <c r="I19" i="1" s="1"/>
  <c r="H116" i="1"/>
  <c r="I116" i="1" s="1"/>
  <c r="F111" i="1"/>
  <c r="G99" i="1"/>
  <c r="H99" i="1" s="1"/>
  <c r="I99" i="1" s="1"/>
  <c r="F105" i="1"/>
  <c r="E63" i="1"/>
  <c r="E48" i="1" l="1"/>
  <c r="E74" i="1" s="1"/>
  <c r="E76" i="1" s="1"/>
  <c r="G40" i="1"/>
  <c r="F48" i="1"/>
  <c r="F74" i="1" s="1"/>
  <c r="F122" i="1"/>
  <c r="F75" i="1"/>
  <c r="D74" i="1"/>
  <c r="D76" i="1" s="1"/>
  <c r="G52" i="1"/>
  <c r="H52" i="1" s="1"/>
  <c r="E56" i="1"/>
  <c r="D71" i="1"/>
  <c r="G118" i="1"/>
  <c r="F63" i="1"/>
  <c r="H62" i="1"/>
  <c r="I62" i="1" s="1"/>
  <c r="G63" i="1"/>
  <c r="H118" i="1"/>
  <c r="G25" i="1"/>
  <c r="I29" i="1"/>
  <c r="H37" i="1"/>
  <c r="I98" i="1"/>
  <c r="H105" i="1"/>
  <c r="H111" i="1"/>
  <c r="G85" i="1"/>
  <c r="H82" i="1"/>
  <c r="I60" i="1"/>
  <c r="G37" i="1"/>
  <c r="G105" i="1"/>
  <c r="G111" i="1"/>
  <c r="H25" i="1"/>
  <c r="F76" i="1" l="1"/>
  <c r="F71" i="1"/>
  <c r="H40" i="1"/>
  <c r="G48" i="1"/>
  <c r="G74" i="1" s="1"/>
  <c r="G75" i="1"/>
  <c r="E71" i="1"/>
  <c r="E122" i="1"/>
  <c r="E129" i="1" s="1"/>
  <c r="D78" i="1"/>
  <c r="D131" i="1" s="1"/>
  <c r="D150" i="1" s="1"/>
  <c r="I118" i="1"/>
  <c r="G56" i="1"/>
  <c r="F129" i="1"/>
  <c r="H63" i="1"/>
  <c r="I63" i="1" s="1"/>
  <c r="I25" i="1"/>
  <c r="I82" i="1"/>
  <c r="H85" i="1"/>
  <c r="I85" i="1" s="1"/>
  <c r="H56" i="1"/>
  <c r="I52" i="1"/>
  <c r="I105" i="1"/>
  <c r="I37" i="1"/>
  <c r="I111" i="1"/>
  <c r="G76" i="1" l="1"/>
  <c r="F78" i="1"/>
  <c r="F131" i="1" s="1"/>
  <c r="I40" i="1"/>
  <c r="H48" i="1"/>
  <c r="I48" i="1" s="1"/>
  <c r="H75" i="1"/>
  <c r="I75" i="1" s="1"/>
  <c r="H122" i="1"/>
  <c r="E78" i="1"/>
  <c r="E131" i="1" s="1"/>
  <c r="E149" i="1" s="1"/>
  <c r="G122" i="1"/>
  <c r="G129" i="1" s="1"/>
  <c r="I56" i="1"/>
  <c r="G71" i="1"/>
  <c r="D149" i="1"/>
  <c r="D152" i="1"/>
  <c r="I71" i="1" l="1"/>
  <c r="H74" i="1"/>
  <c r="H71" i="1"/>
  <c r="E150" i="1"/>
  <c r="E152" i="1" s="1"/>
  <c r="G78" i="1"/>
  <c r="G131" i="1" s="1"/>
  <c r="F150" i="1"/>
  <c r="F149" i="1"/>
  <c r="H129" i="1"/>
  <c r="I129" i="1" s="1"/>
  <c r="I122" i="1"/>
  <c r="I74" i="1" l="1"/>
  <c r="H76" i="1"/>
  <c r="I76" i="1" s="1"/>
  <c r="F152" i="1"/>
  <c r="G150" i="1"/>
  <c r="G149" i="1"/>
  <c r="H78" i="1" l="1"/>
  <c r="I78" i="1" s="1"/>
  <c r="G152" i="1"/>
  <c r="H131" i="1" l="1"/>
  <c r="H150" i="1" s="1"/>
  <c r="I150" i="1" s="1"/>
  <c r="C153" i="1" s="1"/>
  <c r="I131" i="1" l="1"/>
  <c r="H149" i="1"/>
  <c r="I149" i="1" s="1"/>
  <c r="H152" i="1"/>
  <c r="H153" i="1" s="1"/>
  <c r="D158" i="1" s="1"/>
  <c r="D162" i="1" l="1"/>
  <c r="E158" i="1"/>
  <c r="F158" i="1"/>
  <c r="H158" i="1"/>
  <c r="G158" i="1"/>
  <c r="E162" i="1" l="1"/>
  <c r="E163" i="1" s="1"/>
  <c r="H162" i="1"/>
  <c r="H163" i="1" s="1"/>
  <c r="F162" i="1"/>
  <c r="F163" i="1" s="1"/>
  <c r="G162" i="1"/>
  <c r="G163" i="1" s="1"/>
  <c r="D160" i="1"/>
  <c r="F160" i="1"/>
  <c r="E160" i="1"/>
  <c r="G160" i="1"/>
  <c r="I158" i="1"/>
  <c r="H160" i="1"/>
  <c r="D163" i="1"/>
  <c r="F164" i="1" l="1"/>
  <c r="I162" i="1"/>
  <c r="G164" i="1"/>
  <c r="E164" i="1"/>
  <c r="H164" i="1"/>
  <c r="I160" i="1"/>
  <c r="D164" i="1"/>
  <c r="I163" i="1"/>
  <c r="I1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23"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<sst xmlns="http://schemas.openxmlformats.org/spreadsheetml/2006/main" count="159" uniqueCount="89">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</sst>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19">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8"/>
  <sheetViews>
    <sheetView tabSelected="1" zoomScale="120" zoomScaleNormal="120" zoomScaleSheetLayoutView="100" workbookViewId="0">
      <selection activeCell="B5" sqref="B5"/>
    </sheetView>
  </sheetViews>
  <sheetFormatPr defaultColWidth="9.140625" defaultRowHeight="12.75"/>
  <cols>
    <col min="1" max="1" width="31.140625" style="5" customWidth="1"/>
    <col min="2" max="2" width="12.42578125" style="5" customWidth="1"/>
    <col min="3" max="3" width="13.140625" style="5" customWidth="1"/>
    <col min="4" max="9" width="12.42578125" style="5" customWidth="1"/>
    <col min="10" max="16384" width="9.14062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c r="C5" s="2"/>
      <c r="D5" s="2"/>
      <c r="E5" s="2"/>
      <c r="F5" s="2"/>
    </row>
    <row r="6" spans="1:9">
      <c r="A6" s="84"/>
      <c r="B6" s="104"/>
      <c r="C6" s="68"/>
      <c r="D6" s="68"/>
      <c r="E6" s="68"/>
      <c r="F6" s="68"/>
    </row>
    <row r="7" spans="1:9">
      <c r="A7" s="84" t="s">
        <v>60</v>
      </c>
      <c r="B7" s="67">
        <v>0.41</v>
      </c>
      <c r="C7" s="67">
        <f>IF($B$5&gt;=2,0.41,0)</f>
        <v>0</v>
      </c>
      <c r="D7" s="67">
        <f>IF($B$5&gt;=3,0.41,0)</f>
        <v>0</v>
      </c>
      <c r="E7" s="67">
        <f>IF($B$5&gt;=4,0.41,0)</f>
        <v>0</v>
      </c>
      <c r="F7" s="67">
        <f>IF($B$5&gt;=5,0.41,0)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18" t="s">
        <v>54</v>
      </c>
      <c r="C11" s="118"/>
      <c r="D11" s="118"/>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9">
      <c r="A50" s="6" t="s">
        <v>30</v>
      </c>
    </row>
    <row r="51" spans="1:9">
      <c r="A51" s="7" t="s">
        <v>1</v>
      </c>
      <c r="B51" s="16" t="s">
        <v>52</v>
      </c>
      <c r="C51" s="16" t="s">
        <v>51</v>
      </c>
      <c r="D51" s="9" t="s">
        <v>2</v>
      </c>
      <c r="E51" s="9" t="s">
        <v>3</v>
      </c>
      <c r="F51" s="9" t="s">
        <v>4</v>
      </c>
      <c r="G51" s="9" t="s">
        <v>5</v>
      </c>
      <c r="H51" s="9" t="s">
        <v>6</v>
      </c>
      <c r="I51" s="32" t="s">
        <v>38</v>
      </c>
    </row>
    <row r="52" spans="1:9">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9">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9">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9">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9">
      <c r="A56" s="6" t="s">
        <v>7</v>
      </c>
      <c r="D56" s="34">
        <f>SUM(D51:D55)</f>
        <v>0</v>
      </c>
      <c r="E56" s="34">
        <f>SUM(E51:E55)</f>
        <v>0</v>
      </c>
      <c r="F56" s="34">
        <f>SUM(F51:F55)</f>
        <v>0</v>
      </c>
      <c r="G56" s="34">
        <f>SUM(G51:G55)</f>
        <v>0</v>
      </c>
      <c r="H56" s="34">
        <f>SUM(H51:H55)</f>
        <v>0</v>
      </c>
      <c r="I56" s="34">
        <f>SUM(H56+G56+F56+E56+D56)</f>
        <v>0</v>
      </c>
    </row>
    <row r="57" spans="1:9">
      <c r="A57" s="6"/>
      <c r="D57" s="3"/>
      <c r="E57" s="3"/>
      <c r="F57" s="3"/>
      <c r="G57" s="3"/>
      <c r="H57" s="3"/>
    </row>
    <row r="58" spans="1:9">
      <c r="A58" s="6" t="s">
        <v>31</v>
      </c>
      <c r="B58" s="17"/>
      <c r="C58" s="10"/>
      <c r="D58" s="1"/>
      <c r="E58" s="1"/>
      <c r="F58" s="1"/>
      <c r="G58" s="1"/>
      <c r="H58" s="1"/>
    </row>
    <row r="59" spans="1:9">
      <c r="A59" s="7" t="s">
        <v>1</v>
      </c>
      <c r="B59" s="16" t="s">
        <v>27</v>
      </c>
      <c r="C59" s="16" t="s">
        <v>26</v>
      </c>
      <c r="D59" s="9" t="s">
        <v>2</v>
      </c>
      <c r="E59" s="9" t="s">
        <v>3</v>
      </c>
      <c r="F59" s="9" t="s">
        <v>4</v>
      </c>
      <c r="G59" s="9" t="s">
        <v>5</v>
      </c>
      <c r="H59" s="9" t="s">
        <v>6</v>
      </c>
      <c r="I59" s="32" t="s">
        <v>38</v>
      </c>
    </row>
    <row r="60" spans="1:9">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9">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9">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9">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41.25">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(L74/12)*2162</f>
        <v>0</v>
      </c>
      <c r="N74" s="21">
        <f>IF($B$5&gt;=2,L74,0)</f>
        <v>0</v>
      </c>
      <c r="O74" s="111">
        <f>(N74/12)*2162</f>
        <v>0</v>
      </c>
      <c r="P74" s="21">
        <f>IF($B$5&gt;=3,N74,0)</f>
        <v>0</v>
      </c>
      <c r="Q74" s="111">
        <f>(P74/12)*2162</f>
        <v>0</v>
      </c>
      <c r="R74" s="21">
        <f>IF($B$5&gt;=4,P74,0)</f>
        <v>0</v>
      </c>
      <c r="S74" s="111">
        <f>(R74/12)*2162</f>
        <v>0</v>
      </c>
      <c r="T74" s="21">
        <f>IF($B$5&gt;=5,R74,0)</f>
        <v>0</v>
      </c>
      <c r="U74" s="111">
        <f>(T74/12)*2162</f>
        <v>0</v>
      </c>
    </row>
    <row r="75" spans="1:21">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(L75/9)*1730</f>
        <v>0</v>
      </c>
      <c r="N75" s="21">
        <f t="shared" ref="N75:N76" si="9">IF($B$5&gt;=2,L75,0)</f>
        <v>0</v>
      </c>
      <c r="O75" s="111">
        <f>(N75/9)*1730</f>
        <v>0</v>
      </c>
      <c r="P75" s="21">
        <f t="shared" ref="P75:P76" si="10">IF($B$5&gt;=3,N75,0)</f>
        <v>0</v>
      </c>
      <c r="Q75" s="111">
        <f>(P75/9)*1730</f>
        <v>0</v>
      </c>
      <c r="R75" s="21">
        <f t="shared" ref="R75:R76" si="11">IF($B$5&gt;=4,P75,0)</f>
        <v>0</v>
      </c>
      <c r="S75" s="111">
        <f>(R75/9)*1730</f>
        <v>0</v>
      </c>
      <c r="T75" s="21">
        <f t="shared" ref="T75:T76" si="12">IF($B$5&gt;=5,R75,0)</f>
        <v>0</v>
      </c>
      <c r="U75" s="111">
        <f>(T75/9)*1730</f>
        <v>0</v>
      </c>
    </row>
    <row r="76" spans="1:21">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(L76/3)*432</f>
        <v>0</v>
      </c>
      <c r="N76" s="21">
        <f t="shared" si="9"/>
        <v>0</v>
      </c>
      <c r="O76" s="111">
        <f>(N76/3)*432</f>
        <v>0</v>
      </c>
      <c r="P76" s="21">
        <f t="shared" si="10"/>
        <v>0</v>
      </c>
      <c r="Q76" s="111">
        <f>(P76/3)*432</f>
        <v>0</v>
      </c>
      <c r="R76" s="21">
        <f t="shared" si="11"/>
        <v>0</v>
      </c>
      <c r="S76" s="111">
        <f>(R76/3)*432</f>
        <v>0</v>
      </c>
      <c r="T76" s="21">
        <f t="shared" si="12"/>
        <v>0</v>
      </c>
      <c r="U76" s="111">
        <f>(T76/3)*432</f>
        <v>0</v>
      </c>
    </row>
    <row r="77" spans="1:21">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D71+D76</f>
        <v>0</v>
      </c>
      <c r="E78" s="3">
        <f>E71+E76</f>
        <v>0</v>
      </c>
      <c r="F78" s="3">
        <f>F71+F76</f>
        <v>0</v>
      </c>
      <c r="G78" s="3">
        <f>G71+G76</f>
        <v>0</v>
      </c>
      <c r="H78" s="3">
        <f>H71+H76</f>
        <v>0</v>
      </c>
      <c r="I78" s="3">
        <f t="shared" ref="I78" si="14">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12" t="s">
        <v>12</v>
      </c>
      <c r="D96" s="2"/>
    </row>
    <row r="97" spans="1:9">
      <c r="A97" s="92"/>
      <c r="D97" s="23"/>
      <c r="E97" s="1">
        <f>IF(B5&gt;=2,ROUND(SUM(D97+(D97*$B$3)),0),0)</f>
        <v>0</v>
      </c>
      <c r="F97" s="1">
        <f>IF(B5&gt;=3,ROUND(SUM(E97+(E97*$B$3)),0),0)</f>
        <v>0</v>
      </c>
      <c r="G97" s="1">
        <f>IF(B5&gt;=4,ROUND(SUM(F97+(F97*$B$3)),0),0)</f>
        <v>0</v>
      </c>
      <c r="H97" s="1">
        <f>IF(B5&gt;=5,ROUND(SUM(G97+(G97*$B$3)),0),0)</f>
        <v>0</v>
      </c>
      <c r="I97" s="2">
        <f t="shared" ref="I97:I105" si="15">SUM(H97+G97+F97+E97+D97)</f>
        <v>0</v>
      </c>
    </row>
    <row r="98" spans="1:9">
      <c r="A98" s="92"/>
      <c r="D98" s="23"/>
      <c r="E98" s="1">
        <f>IF(B5&gt;=2,ROUND(SUM(D98+(D98*$B$3)),0),0)</f>
        <v>0</v>
      </c>
      <c r="F98" s="1">
        <f>IF(B5&gt;=3,ROUND(SUM(E98+(E98*$B$3)),0),0)</f>
        <v>0</v>
      </c>
      <c r="G98" s="1">
        <f>IF(B5&gt;=4,ROUND(SUM(F98+(F98*$B$3)),0),0)</f>
        <v>0</v>
      </c>
      <c r="H98" s="1">
        <f>IF(B5&gt;=5,ROUND(SUM(G98+(G98*$B$3)),0),0)</f>
        <v>0</v>
      </c>
      <c r="I98" s="2">
        <f t="shared" si="15"/>
        <v>0</v>
      </c>
    </row>
    <row r="99" spans="1:9">
      <c r="A99" s="92"/>
      <c r="D99" s="23"/>
      <c r="E99" s="1">
        <f>IF(B5&gt;=2,ROUND(SUM(D99+(D99*$B$3)),0),0)</f>
        <v>0</v>
      </c>
      <c r="F99" s="1">
        <f>IF(B5&gt;=3,ROUND(SUM(E99+(E99*$B$3)),0),0)</f>
        <v>0</v>
      </c>
      <c r="G99" s="1">
        <f>IF(B5&gt;=4,ROUND(SUM(F99+(F99*$B$3)),0),0)</f>
        <v>0</v>
      </c>
      <c r="H99" s="1">
        <f>IF(B5&gt;=5,ROUND(SUM(G99+(G99*$B$3)),0),0)</f>
        <v>0</v>
      </c>
      <c r="I99" s="2">
        <f t="shared" si="15"/>
        <v>0</v>
      </c>
    </row>
    <row r="100" spans="1:9">
      <c r="A100" s="92"/>
      <c r="D100" s="23"/>
      <c r="E100" s="1">
        <f>IF(B5&gt;=2,ROUND(SUM(D100+(D100*$B$3)),0),0)</f>
        <v>0</v>
      </c>
      <c r="F100" s="1">
        <f>IF(B5&gt;=3,ROUND(SUM(E100+(E100*$B$3)),0),0)</f>
        <v>0</v>
      </c>
      <c r="G100" s="1">
        <f>IF(B5&gt;=4,ROUND(SUM(F100+(F100*$B$4)),0),0)</f>
        <v>0</v>
      </c>
      <c r="H100" s="1">
        <f>IF(B5&gt;=5,ROUND(SUM(G100+(G100*$B$3)),0),0)</f>
        <v>0</v>
      </c>
      <c r="I100" s="2">
        <f t="shared" si="15"/>
        <v>0</v>
      </c>
    </row>
    <row r="101" spans="1:9">
      <c r="A101" s="92"/>
      <c r="D101" s="23"/>
      <c r="E101" s="1">
        <f>IF(B5&gt;=2,ROUND(SUM(D101+(D101*$B$4)),0),0)</f>
        <v>0</v>
      </c>
      <c r="F101" s="1">
        <f>IF(B5&gt;=3,ROUND(SUM(E101+(E101*$B$4)),0),0)</f>
        <v>0</v>
      </c>
      <c r="G101" s="1">
        <f>IF(B5&gt;=4,ROUND(SUM(F101+(F101*$B$3)),0),0)</f>
        <v>0</v>
      </c>
      <c r="H101" s="1">
        <f>IF(B5&gt;=5,ROUND(SUM(G101+(G101*$B$3)),0),0)</f>
        <v>0</v>
      </c>
      <c r="I101" s="2">
        <f t="shared" si="15"/>
        <v>0</v>
      </c>
    </row>
    <row r="102" spans="1:9">
      <c r="A102" s="92"/>
      <c r="D102" s="23"/>
      <c r="E102" s="1">
        <f>IF(B5&gt;=2,ROUND(SUM(D102+(D102*$B$3)),0),0)</f>
        <v>0</v>
      </c>
      <c r="F102" s="1">
        <f>IF(B5&gt;=3,ROUND(SUM(E102+(E102*$B$3)),0),0)</f>
        <v>0</v>
      </c>
      <c r="G102" s="1">
        <f>IF(B5&gt;=4,ROUND(SUM(F102+(F102*$B$3)),0),0)</f>
        <v>0</v>
      </c>
      <c r="H102" s="1">
        <f>IF(B5&gt;=5,ROUND(SUM(G102+(G102*$B$3)),0),0)</f>
        <v>0</v>
      </c>
      <c r="I102" s="2">
        <f t="shared" si="15"/>
        <v>0</v>
      </c>
    </row>
    <row r="103" spans="1:9">
      <c r="A103" s="92"/>
      <c r="D103" s="23"/>
      <c r="E103" s="1">
        <f>IF(B5&gt;=2,ROUND(SUM(D103+(D103*$B$3)),0),0)</f>
        <v>0</v>
      </c>
      <c r="F103" s="1">
        <f>IF(B5&gt;=3,ROUND(SUM(E103+(E103*$B$3)),0),0)</f>
        <v>0</v>
      </c>
      <c r="G103" s="1">
        <f>IF(B5&gt;=4,ROUND(SUM(F103+(F103*$B$3)),0),0)</f>
        <v>0</v>
      </c>
      <c r="H103" s="1">
        <f>IF(B5&gt;=5,ROUND(SUM(G103+(G103*$B$3)),0),0)</f>
        <v>0</v>
      </c>
      <c r="I103" s="2">
        <f t="shared" si="15"/>
        <v>0</v>
      </c>
    </row>
    <row r="104" spans="1:9">
      <c r="A104" s="92"/>
      <c r="D104" s="23"/>
      <c r="E104" s="1">
        <f>IF(B5&gt;=2,ROUND(SUM(D104+(D104*$B$3)),0),0)</f>
        <v>0</v>
      </c>
      <c r="F104" s="1">
        <f>IF(B5&gt;=3,ROUND(SUM(E104+(E104*$B$3)),0),0)</f>
        <v>0</v>
      </c>
      <c r="G104" s="1">
        <f>IF(B5&gt;=4,ROUND(SUM(F104+(F104*$B$3)),0),0)</f>
        <v>0</v>
      </c>
      <c r="H104" s="1">
        <f>IF(B5&gt;=5,ROUND(SUM(G104+(G104*$B$3)),0),0)</f>
        <v>0</v>
      </c>
      <c r="I104" s="2">
        <f t="shared" si="15"/>
        <v>0</v>
      </c>
    </row>
    <row r="105" spans="1:9">
      <c r="A105" s="6" t="s">
        <v>7</v>
      </c>
      <c r="D105" s="34">
        <f>SUM(D97:D104)</f>
        <v>0</v>
      </c>
      <c r="E105" s="34">
        <f>SUM(E97:E104)</f>
        <v>0</v>
      </c>
      <c r="F105" s="34">
        <f>SUM(F97:F104)</f>
        <v>0</v>
      </c>
      <c r="G105" s="34">
        <f>SUM(G97:G104)</f>
        <v>0</v>
      </c>
      <c r="H105" s="34">
        <f>SUM(H97:H104)</f>
        <v>0</v>
      </c>
      <c r="I105" s="34">
        <f t="shared" si="15"/>
        <v>0</v>
      </c>
    </row>
    <row r="106" spans="1:9">
      <c r="D106" s="2"/>
    </row>
    <row r="107" spans="1:9">
      <c r="A107" s="6" t="s">
        <v>14</v>
      </c>
      <c r="D107" s="2"/>
    </row>
    <row r="108" spans="1:9">
      <c r="A108" s="12" t="s">
        <v>12</v>
      </c>
      <c r="D108" s="2"/>
    </row>
    <row r="109" spans="1:9">
      <c r="A109" s="92"/>
      <c r="D109" s="23"/>
      <c r="E109" s="23"/>
      <c r="F109" s="23"/>
      <c r="G109" s="23"/>
      <c r="H109" s="23"/>
      <c r="I109" s="2">
        <f>SUM(H109+G109+F109+E109+D109)</f>
        <v>0</v>
      </c>
    </row>
    <row r="110" spans="1:9">
      <c r="A110" s="92"/>
      <c r="D110" s="23"/>
      <c r="E110" s="23"/>
      <c r="F110" s="23"/>
      <c r="G110" s="23"/>
      <c r="H110" s="23"/>
      <c r="I110" s="2">
        <f>SUM(H110+G110+F110+E110+D110)</f>
        <v>0</v>
      </c>
    </row>
    <row r="111" spans="1:9">
      <c r="A111" s="6" t="s">
        <v>7</v>
      </c>
      <c r="D111" s="34">
        <f>SUM(D109:D110)</f>
        <v>0</v>
      </c>
      <c r="E111" s="34">
        <f>SUM(E109:E110)</f>
        <v>0</v>
      </c>
      <c r="F111" s="34">
        <f>SUM(F109:F110)</f>
        <v>0</v>
      </c>
      <c r="G111" s="34">
        <f>SUM(G109:G110)</f>
        <v>0</v>
      </c>
      <c r="H111" s="34">
        <f>SUM(H109:H110)</f>
        <v>0</v>
      </c>
      <c r="I111" s="34">
        <f>SUM(H111+G111+F111+E111+D111)</f>
        <v>0</v>
      </c>
    </row>
    <row r="112" spans="1:9">
      <c r="D112" s="2"/>
    </row>
    <row r="113" spans="1:9">
      <c r="A113" s="6" t="s">
        <v>15</v>
      </c>
      <c r="D113" s="2"/>
    </row>
    <row r="114" spans="1:9">
      <c r="A114" s="12" t="s">
        <v>12</v>
      </c>
      <c r="D114" s="2"/>
    </row>
    <row r="115" spans="1:9">
      <c r="A115" s="92"/>
      <c r="D115" s="23"/>
      <c r="E115" s="1">
        <f>IF(B5&gt;=2,ROUND(SUM(D115+(D115*$B$3)),0),0)</f>
        <v>0</v>
      </c>
      <c r="F115" s="1">
        <f>IF(B5&gt;=3,ROUND(SUM(E115+(E115*$B$3)),0),0)</f>
        <v>0</v>
      </c>
      <c r="G115" s="1">
        <f>IF(B5&gt;=4,ROUND(SUM(F115+(F115*$B$3)),0),0)</f>
        <v>0</v>
      </c>
      <c r="H115" s="1">
        <f>IF(B5&gt;=5,ROUND(SUM(G115+(G115*$B$3)),0),0)</f>
        <v>0</v>
      </c>
      <c r="I115" s="2">
        <f>SUM(H115+G115+F115+E115+D115)</f>
        <v>0</v>
      </c>
    </row>
    <row r="116" spans="1:9">
      <c r="A116" s="92"/>
      <c r="D116" s="23"/>
      <c r="E116" s="1">
        <f>IF(B5&gt;=2,ROUND(SUM(D116+(D116*$B$3)),0),0)</f>
        <v>0</v>
      </c>
      <c r="F116" s="1">
        <f>IF(B5&gt;=3,ROUND(SUM(E116+(E116*$B$3)),0),0)</f>
        <v>0</v>
      </c>
      <c r="G116" s="1">
        <f>IF(B5&gt;=4,ROUND(SUM(F116+(F116*$B$3)),0),0)</f>
        <v>0</v>
      </c>
      <c r="H116" s="1">
        <f>IF(B5&gt;=5,ROUND(SUM(G116+(G116*$B$3)),0),0)</f>
        <v>0</v>
      </c>
      <c r="I116" s="2">
        <f>SUM(H116+G116+F116+E116+D116)</f>
        <v>0</v>
      </c>
    </row>
    <row r="117" spans="1:9">
      <c r="A117" s="92"/>
      <c r="D117" s="24"/>
      <c r="E117" s="1">
        <f>IF(B5&gt;=2,ROUND(SUM(D117+(D117*$B$3)),0),0)</f>
        <v>0</v>
      </c>
      <c r="F117" s="1">
        <f>IF(B5&gt;=3,ROUND(SUM(E117+(E117*$B$3)),0),0)</f>
        <v>0</v>
      </c>
      <c r="G117" s="1">
        <f>IF(B5&gt;=4,ROUND(SUM(F117+(F117*$B$3)),0),0)</f>
        <v>0</v>
      </c>
      <c r="H117" s="1">
        <f>IF(B5&gt;=5,ROUND(SUM(G117+(G117*$B$3)),0),0)</f>
        <v>0</v>
      </c>
      <c r="I117" s="33">
        <f>SUM(H117+G117+F117+E117+D117)</f>
        <v>0</v>
      </c>
    </row>
    <row r="118" spans="1:9">
      <c r="A118" s="6" t="s">
        <v>7</v>
      </c>
      <c r="D118" s="3">
        <f>SUM(D115:D117)</f>
        <v>0</v>
      </c>
      <c r="E118" s="34">
        <f>SUM(E115:E117)</f>
        <v>0</v>
      </c>
      <c r="F118" s="34">
        <f>SUM(F115:F117)</f>
        <v>0</v>
      </c>
      <c r="G118" s="34">
        <f>SUM(G115:G117)</f>
        <v>0</v>
      </c>
      <c r="H118" s="34">
        <f>SUM(H115:H117)</f>
        <v>0</v>
      </c>
      <c r="I118" s="3">
        <f>SUM(H118+G118+F118+E118+D118)</f>
        <v>0</v>
      </c>
    </row>
    <row r="119" spans="1:9">
      <c r="A119" s="6"/>
      <c r="D119" s="3"/>
      <c r="E119" s="3"/>
      <c r="F119" s="3"/>
      <c r="G119" s="3"/>
      <c r="H119" s="3"/>
      <c r="I119" s="3"/>
    </row>
    <row r="120" spans="1:9">
      <c r="A120" s="6" t="s">
        <v>65</v>
      </c>
      <c r="D120" s="2"/>
    </row>
    <row r="121" spans="1:9">
      <c r="A121" s="12" t="s">
        <v>12</v>
      </c>
      <c r="D121" s="2"/>
    </row>
    <row r="122" spans="1:9">
      <c r="A122" s="5" t="s">
        <v>64</v>
      </c>
      <c r="D122" s="87">
        <f>D56*B9</f>
        <v>0</v>
      </c>
      <c r="E122" s="87">
        <f>E56*C9</f>
        <v>0</v>
      </c>
      <c r="F122" s="87">
        <f>F56*D9</f>
        <v>0</v>
      </c>
      <c r="G122" s="87">
        <f>G56*E9</f>
        <v>0</v>
      </c>
      <c r="H122" s="87">
        <f>H56*F9</f>
        <v>0</v>
      </c>
      <c r="I122" s="2">
        <f t="shared" ref="I122:I129" si="16">SUM(H122+G122+F122+E122+D122)</f>
        <v>0</v>
      </c>
    </row>
    <row r="123" spans="1:9">
      <c r="A123" s="87" t="s">
        <v>69</v>
      </c>
      <c r="D123" s="23"/>
      <c r="E123" s="1">
        <f>IF(B5&gt;=2,ROUND(SUM(D123+(D123*$B$3)),0),0)</f>
        <v>0</v>
      </c>
      <c r="F123" s="1">
        <f>IF(B5&gt;=3,ROUND(SUM(E123+(E123*$B$3)),0),0)</f>
        <v>0</v>
      </c>
      <c r="G123" s="1">
        <f>IF(B5&gt;=4,ROUND(SUM(F123+(F123*$B$3)),0),0)</f>
        <v>0</v>
      </c>
      <c r="H123" s="1">
        <f>IF(B5&gt;=5,ROUND(SUM(G123+(G123*$B$3)),0),0)</f>
        <v>0</v>
      </c>
      <c r="I123" s="2">
        <f t="shared" si="16"/>
        <v>0</v>
      </c>
    </row>
    <row r="124" spans="1:9">
      <c r="A124" s="23" t="s">
        <v>74</v>
      </c>
      <c r="D124" s="23"/>
      <c r="E124" s="1">
        <f>IF(B5&gt;=2,ROUND(SUM(D124+(D124*$B$3)),0),0)</f>
        <v>0</v>
      </c>
      <c r="F124" s="1">
        <f>IF(B5&gt;=3,ROUND(SUM(E124+(E124*$B$3)),0),0)</f>
        <v>0</v>
      </c>
      <c r="G124" s="1">
        <f>IF(B5&gt;=4,ROUND(SUM(F124+(F124*$B$3)),0),0)</f>
        <v>0</v>
      </c>
      <c r="H124" s="1">
        <f>IF(B5&gt;=5,ROUND(SUM(G124+(G124*$B$3)),0),0)</f>
        <v>0</v>
      </c>
      <c r="I124" s="2">
        <f t="shared" si="16"/>
        <v>0</v>
      </c>
    </row>
    <row r="125" spans="1:9">
      <c r="A125" s="23"/>
      <c r="D125" s="23"/>
      <c r="E125" s="1">
        <f>IF(B5&gt;=2,ROUND(SUM(D125+(D125*$B$3)),0),0)</f>
        <v>0</v>
      </c>
      <c r="F125" s="1">
        <f>IF(B5&gt;=3,ROUND(SUM(E125+(E125*$B$3)),0),0)</f>
        <v>0</v>
      </c>
      <c r="G125" s="1">
        <f>IF(B5&gt;=4,ROUND(SUM(F125+(F125*$B$3)),0),0)</f>
        <v>0</v>
      </c>
      <c r="H125" s="1">
        <f>IF(B5&gt;=5,ROUND(SUM(G125+(G125*$B$3)),0),0)</f>
        <v>0</v>
      </c>
      <c r="I125" s="2">
        <f t="shared" si="16"/>
        <v>0</v>
      </c>
    </row>
    <row r="126" spans="1:9">
      <c r="A126" s="23"/>
      <c r="D126" s="23"/>
      <c r="E126" s="1">
        <f>IF(B5&gt;=2,ROUND(SUM(D126+(D126*$B$3)),0),0)</f>
        <v>0</v>
      </c>
      <c r="F126" s="1">
        <f>IF(B5&gt;=3,ROUND(SUM(E126+(E126*$B$3)),0),0)</f>
        <v>0</v>
      </c>
      <c r="G126" s="1">
        <f>IF(B5&gt;=4,ROUND(SUM(F126+(F126*$B$3)),0),0)</f>
        <v>0</v>
      </c>
      <c r="H126" s="1">
        <f>IF(B5&gt;=5,ROUND(SUM(G126+(G126*$B$3)),0),0)</f>
        <v>0</v>
      </c>
      <c r="I126" s="2">
        <f t="shared" si="16"/>
        <v>0</v>
      </c>
    </row>
    <row r="127" spans="1:9">
      <c r="A127" s="23"/>
      <c r="D127" s="23"/>
      <c r="E127" s="1">
        <f>IF(B6&gt;=2,ROUND(SUM(D127+(D127*$B$3)),0),0)</f>
        <v>0</v>
      </c>
      <c r="F127" s="1">
        <f>IF(B6&gt;=3,ROUND(SUM(E127+(E127*$B$3)),0),0)</f>
        <v>0</v>
      </c>
      <c r="G127" s="1">
        <f>IF(B6&gt;=4,ROUND(SUM(F127+(F127*$B$3)),0),0)</f>
        <v>0</v>
      </c>
      <c r="H127" s="1">
        <f>IF(B6&gt;=5,ROUND(SUM(G127+(G127*$B$3)),0),0)</f>
        <v>0</v>
      </c>
      <c r="I127" s="2">
        <f t="shared" si="16"/>
        <v>0</v>
      </c>
    </row>
    <row r="128" spans="1:9">
      <c r="A128" s="23"/>
      <c r="D128" s="24"/>
      <c r="E128" s="1">
        <f>IF(B5&gt;=2,ROUND(SUM(D128+(D128*$B$3)),0),0)</f>
        <v>0</v>
      </c>
      <c r="F128" s="1">
        <f>IF(B5&gt;=3,ROUND(SUM(E128+(E128*$B$3)),0),0)</f>
        <v>0</v>
      </c>
      <c r="G128" s="1">
        <f>IF(B5&gt;=4,ROUND(SUM(F128+(F128*$B$3)),0),0)</f>
        <v>0</v>
      </c>
      <c r="H128" s="1">
        <f>IF(B5&gt;=5,ROUND(SUM(G128+(G128*$B$3)),0),0)</f>
        <v>0</v>
      </c>
      <c r="I128" s="2">
        <f t="shared" si="16"/>
        <v>0</v>
      </c>
    </row>
    <row r="129" spans="1:9">
      <c r="A129" s="6" t="s">
        <v>7</v>
      </c>
      <c r="D129" s="3">
        <f>SUM(D122:D128)</f>
        <v>0</v>
      </c>
      <c r="E129" s="34">
        <f>SUM(E122:E128)</f>
        <v>0</v>
      </c>
      <c r="F129" s="34">
        <f>SUM(F122:F128)</f>
        <v>0</v>
      </c>
      <c r="G129" s="34">
        <f>SUM(G122:G128)</f>
        <v>0</v>
      </c>
      <c r="H129" s="34">
        <f>SUM(H122:H128)</f>
        <v>0</v>
      </c>
      <c r="I129" s="34">
        <f t="shared" si="16"/>
        <v>0</v>
      </c>
    </row>
    <row r="131" spans="1:9">
      <c r="A131" s="4" t="s">
        <v>29</v>
      </c>
      <c r="D131" s="3">
        <f>SUM(D78+D85+D93+D105+D111+D118+D129)</f>
        <v>0</v>
      </c>
      <c r="E131" s="3">
        <f>SUM(E78+E85+E93+E105+E111+E118+E129)</f>
        <v>0</v>
      </c>
      <c r="F131" s="3">
        <f>SUM(F78+F85+F93+F105+F111+F118+F129)</f>
        <v>0</v>
      </c>
      <c r="G131" s="3">
        <f>SUM(G78+G85+G93+G105+G111+G118+G129)</f>
        <v>0</v>
      </c>
      <c r="H131" s="3">
        <f>SUM(H78+H85+H93+H105+H111+H118+H129)</f>
        <v>0</v>
      </c>
      <c r="I131" s="3">
        <f>SUM(H131+G131+F131+E131+D131)</f>
        <v>0</v>
      </c>
    </row>
    <row r="132" spans="1:9">
      <c r="D132" s="3"/>
      <c r="E132" s="14"/>
      <c r="F132" s="14"/>
      <c r="G132" s="14"/>
      <c r="H132" s="14"/>
      <c r="I132" s="2"/>
    </row>
    <row r="133" spans="1:9">
      <c r="A133" s="6" t="s">
        <v>16</v>
      </c>
    </row>
    <row r="134" spans="1:9">
      <c r="A134" s="13" t="s">
        <v>19</v>
      </c>
      <c r="C134" s="8" t="s">
        <v>17</v>
      </c>
      <c r="D134" s="56"/>
      <c r="E134" s="56"/>
      <c r="F134" s="56"/>
      <c r="G134" s="56"/>
      <c r="H134" s="56"/>
      <c r="I134" s="33">
        <f>SUM(H134+G134+F134+E134+D134)</f>
        <v>0</v>
      </c>
    </row>
    <row r="135" spans="1:9">
      <c r="C135" s="8" t="s">
        <v>18</v>
      </c>
      <c r="D135" s="57"/>
      <c r="E135" s="57"/>
      <c r="F135" s="57"/>
      <c r="G135" s="57"/>
      <c r="H135" s="57"/>
      <c r="I135" s="2">
        <f>SUM(H135+G135+F135+E135+D135)</f>
        <v>0</v>
      </c>
    </row>
    <row r="136" spans="1:9">
      <c r="D136" s="102">
        <f>IF(D134+D135&gt;=25000,"25,000",D134+D135)</f>
        <v>0</v>
      </c>
      <c r="E136" s="103">
        <f>IF(E134+E135+D136&gt;=25000, 25000-D136, E134+E135)</f>
        <v>0</v>
      </c>
      <c r="F136" s="103">
        <f>IF(F134+F135+E136+D136&gt;=25000, 25000-(E136+D136), F134+F135)</f>
        <v>0</v>
      </c>
      <c r="G136" s="103">
        <f>IF(G134+G135+F136+E136+D136&gt;=25000, 25000-(F136+E136+D136), G134+G135)</f>
        <v>0</v>
      </c>
      <c r="H136" s="103">
        <f>IF(H134+H135+G136+F136+E136+D136&gt;=25000, 25000-(G136+F136+E136+D136), H134+H135)</f>
        <v>0</v>
      </c>
    </row>
    <row r="137" spans="1:9">
      <c r="A137" s="13" t="s">
        <v>20</v>
      </c>
      <c r="C137" s="8" t="s">
        <v>17</v>
      </c>
      <c r="D137" s="56"/>
      <c r="E137" s="56"/>
      <c r="F137" s="56"/>
      <c r="G137" s="56"/>
      <c r="H137" s="56"/>
      <c r="I137" s="33">
        <f>SUM(H137+G137+F137+E137+D137)</f>
        <v>0</v>
      </c>
    </row>
    <row r="138" spans="1:9">
      <c r="C138" s="8" t="s">
        <v>18</v>
      </c>
      <c r="D138" s="57"/>
      <c r="E138" s="57"/>
      <c r="F138" s="57"/>
      <c r="G138" s="57"/>
      <c r="H138" s="57"/>
      <c r="I138" s="2">
        <f>SUM(H138+G138+F138+E138+D138)</f>
        <v>0</v>
      </c>
    </row>
    <row r="139" spans="1:9">
      <c r="D139" s="102">
        <f>IF(D137+D138&gt;=25000,"25,000",D137+D138)</f>
        <v>0</v>
      </c>
      <c r="E139" s="103">
        <f>IF(E137+E138+D139&gt;=25000, 25000-D139, E137+E138)</f>
        <v>0</v>
      </c>
      <c r="F139" s="103">
        <f>IF(F137+F138+E139+D139&gt;=25000, 25000-(E139+D139), F137+F138)</f>
        <v>0</v>
      </c>
      <c r="G139" s="103">
        <f>IF(G137+G138+F139+E139+D139&gt;=25000, 25000-(F139+E139+D139), G137+G138)</f>
        <v>0</v>
      </c>
      <c r="H139" s="103">
        <f>IF(H137+H138+G139+F139+E139+D139&gt;=25000, 25000-(G139+F139+E139+D139), H137+H138)</f>
        <v>0</v>
      </c>
    </row>
    <row r="140" spans="1:9">
      <c r="A140" s="13" t="s">
        <v>33</v>
      </c>
      <c r="C140" s="8" t="s">
        <v>17</v>
      </c>
      <c r="D140" s="56"/>
      <c r="E140" s="56"/>
      <c r="F140" s="56"/>
      <c r="G140" s="56"/>
      <c r="H140" s="56"/>
      <c r="I140" s="33">
        <f>SUM(H140+G140+F140+E140+D140)</f>
        <v>0</v>
      </c>
    </row>
    <row r="141" spans="1:9">
      <c r="C141" s="8" t="s">
        <v>18</v>
      </c>
      <c r="D141" s="57"/>
      <c r="E141" s="57"/>
      <c r="F141" s="57"/>
      <c r="G141" s="57"/>
      <c r="H141" s="57"/>
      <c r="I141" s="2">
        <f>SUM(H141+G141+F141+E141+D141)</f>
        <v>0</v>
      </c>
    </row>
    <row r="142" spans="1:9">
      <c r="D142" s="102">
        <f>IF(D140+D141&gt;=25000,"25,000",D140+D141)</f>
        <v>0</v>
      </c>
      <c r="E142" s="103">
        <f>IF(E140+E141+D142&gt;=25000, 25000-D142, E140+E141)</f>
        <v>0</v>
      </c>
      <c r="F142" s="103">
        <f>IF(F140+F141+E142+D142&gt;=25000, 25000-(E142+D142), F140+F141)</f>
        <v>0</v>
      </c>
      <c r="G142" s="103">
        <f>IF(G140+G141+F142+E142+D142&gt;=25000, 25000-(F142+E142+D142), G140+G141)</f>
        <v>0</v>
      </c>
      <c r="H142" s="103">
        <f>IF(H140+H141+G142+F142+E142+D142&gt;=25000, 25000-(G142+F142+E142+D142), H140+H141)</f>
        <v>0</v>
      </c>
    </row>
    <row r="143" spans="1:9">
      <c r="A143" s="13" t="s">
        <v>21</v>
      </c>
      <c r="C143" s="8" t="s">
        <v>17</v>
      </c>
      <c r="D143" s="56"/>
      <c r="E143" s="56"/>
      <c r="F143" s="56"/>
      <c r="G143" s="56"/>
      <c r="H143" s="56"/>
      <c r="I143" s="33">
        <f>SUM(H143+G143+F143+E143+D143)</f>
        <v>0</v>
      </c>
    </row>
    <row r="144" spans="1:9">
      <c r="C144" s="8" t="s">
        <v>18</v>
      </c>
      <c r="D144" s="57"/>
      <c r="E144" s="57"/>
      <c r="F144" s="57"/>
      <c r="G144" s="57"/>
      <c r="H144" s="57"/>
      <c r="I144" s="2">
        <f>SUM(H144+G144+F144+E144+D144)</f>
        <v>0</v>
      </c>
    </row>
    <row r="145" spans="1:11">
      <c r="D145" s="102">
        <f>IF(D143+D144&gt;=25000,"25,000",D143+D144)</f>
        <v>0</v>
      </c>
      <c r="E145" s="103">
        <f>IF(E143+E144+D145&gt;=25000, 25000-D145, E143+E144)</f>
        <v>0</v>
      </c>
      <c r="F145" s="103">
        <f>IF(F143+F144+E145+D145&gt;=25000, 25000-(E145+D145), F143+F144)</f>
        <v>0</v>
      </c>
      <c r="G145" s="103">
        <f>IF(G143+G144+F145+E145+D145&gt;=25000, 25000-(F145+E145+D145), G143+G144)</f>
        <v>0</v>
      </c>
      <c r="H145" s="103">
        <f>IF(H143+H144+G145+F145+E145+D145&gt;=25000, 25000-(G145+F145+E145+D145), H143+H144)</f>
        <v>0</v>
      </c>
    </row>
    <row r="146" spans="1:11">
      <c r="A146" s="4" t="s">
        <v>22</v>
      </c>
      <c r="B146" s="4"/>
      <c r="C146" s="4"/>
      <c r="D146" s="58">
        <f>SUM(D134+D137+D140+D143)</f>
        <v>0</v>
      </c>
      <c r="E146" s="58">
        <f t="shared" ref="D146:H147" si="17">SUM(E134+E137+E140+E143)</f>
        <v>0</v>
      </c>
      <c r="F146" s="58">
        <f t="shared" si="17"/>
        <v>0</v>
      </c>
      <c r="G146" s="58">
        <f t="shared" si="17"/>
        <v>0</v>
      </c>
      <c r="H146" s="58">
        <f t="shared" si="17"/>
        <v>0</v>
      </c>
      <c r="I146" s="3">
        <f>SUM(H146+G146+F146+E146+D146)</f>
        <v>0</v>
      </c>
    </row>
    <row r="147" spans="1:11">
      <c r="A147" s="4" t="s">
        <v>23</v>
      </c>
      <c r="B147" s="4"/>
      <c r="C147" s="4"/>
      <c r="D147" s="58">
        <f t="shared" si="17"/>
        <v>0</v>
      </c>
      <c r="E147" s="58">
        <f t="shared" si="17"/>
        <v>0</v>
      </c>
      <c r="F147" s="58">
        <f t="shared" si="17"/>
        <v>0</v>
      </c>
      <c r="G147" s="58">
        <f t="shared" si="17"/>
        <v>0</v>
      </c>
      <c r="H147" s="58">
        <f t="shared" si="17"/>
        <v>0</v>
      </c>
      <c r="I147" s="3">
        <f>SUM(H147+G147+F147+E147+D147)</f>
        <v>0</v>
      </c>
    </row>
    <row r="149" spans="1:11" ht="15" customHeight="1">
      <c r="A149" s="26" t="s">
        <v>42</v>
      </c>
      <c r="D149" s="3">
        <f>SUM(D131+D146+D147)</f>
        <v>0</v>
      </c>
      <c r="E149" s="3">
        <f>SUM(E131+E146+E147)</f>
        <v>0</v>
      </c>
      <c r="F149" s="3">
        <f>SUM(F131+F146+F147)</f>
        <v>0</v>
      </c>
      <c r="G149" s="3">
        <f>SUM(G131+G146+G147)</f>
        <v>0</v>
      </c>
      <c r="H149" s="3">
        <f>SUM(H131+H146+H147)</f>
        <v>0</v>
      </c>
      <c r="I149" s="3">
        <f>SUM(H149+G149+F149+E149+D149)</f>
        <v>0</v>
      </c>
    </row>
    <row r="150" spans="1:11" s="15" customFormat="1" ht="15" customHeight="1">
      <c r="A150" s="26" t="s">
        <v>41</v>
      </c>
      <c r="B150" s="25"/>
      <c r="C150" s="25"/>
      <c r="D150" s="3">
        <f>SUM(D131+D146)</f>
        <v>0</v>
      </c>
      <c r="E150" s="3">
        <f>SUM(E131+E146)</f>
        <v>0</v>
      </c>
      <c r="F150" s="3">
        <f>SUM(F131+F146)</f>
        <v>0</v>
      </c>
      <c r="G150" s="3">
        <f>SUM(G131+G146)</f>
        <v>0</v>
      </c>
      <c r="H150" s="3">
        <f>SUM(H131+H146)</f>
        <v>0</v>
      </c>
      <c r="I150" s="77">
        <f>SUM(H150+G150+F150+E150+D150)</f>
        <v>0</v>
      </c>
    </row>
    <row r="151" spans="1:11" s="15" customFormat="1" ht="15" customHeight="1">
      <c r="A151" s="88" t="s">
        <v>77</v>
      </c>
      <c r="B151" s="69"/>
      <c r="C151" s="70"/>
      <c r="D151" s="71"/>
      <c r="E151" s="72"/>
      <c r="F151" s="72"/>
      <c r="G151" s="72"/>
      <c r="H151" s="72"/>
      <c r="I151" s="72"/>
      <c r="J151" s="89"/>
      <c r="K151" s="89"/>
    </row>
    <row r="152" spans="1:11" s="15" customFormat="1" ht="15" hidden="1" customHeight="1">
      <c r="B152" s="28"/>
      <c r="C152" s="27"/>
      <c r="D152" s="29">
        <f>IF(D150&gt;0,A152+1,0)</f>
        <v>0</v>
      </c>
      <c r="E152" s="29">
        <f>IF(E150&gt;0,D152+1,D152)</f>
        <v>0</v>
      </c>
      <c r="F152" s="29">
        <f>IF(F150&gt;0,E152+1,E152)</f>
        <v>0</v>
      </c>
      <c r="G152" s="29">
        <f>IF(G150&gt;0,F152+1,F152)</f>
        <v>0</v>
      </c>
      <c r="H152" s="29">
        <f>IF(H150&gt;0,G152+1,G152)</f>
        <v>0</v>
      </c>
      <c r="I152" s="29"/>
    </row>
    <row r="153" spans="1:11" s="15" customFormat="1" ht="15" customHeight="1">
      <c r="A153" s="29" t="s">
        <v>43</v>
      </c>
      <c r="C153" s="45">
        <f>I150</f>
        <v>0</v>
      </c>
      <c r="D153" s="30" t="s">
        <v>36</v>
      </c>
      <c r="E153" s="35">
        <f>B5</f>
        <v>0</v>
      </c>
      <c r="F153" s="46" t="s">
        <v>40</v>
      </c>
      <c r="H153" s="36">
        <f>IF(C153&gt;0,IF(C153&lt;12500,25000,(25000*(ROUNDUP(C153/E153/25000,0)))),0)</f>
        <v>0</v>
      </c>
    </row>
    <row r="154" spans="1:11" s="15" customFormat="1" ht="15" customHeight="1">
      <c r="A154" s="105" t="s">
        <v>75</v>
      </c>
      <c r="B154" s="100"/>
      <c r="C154" s="101"/>
      <c r="D154" s="100"/>
      <c r="E154" s="106"/>
      <c r="F154" s="106"/>
      <c r="G154" s="107"/>
      <c r="H154" s="106"/>
      <c r="I154" s="100"/>
    </row>
    <row r="155" spans="1:11" s="15" customFormat="1" ht="12" customHeight="1">
      <c r="A155" s="106" t="s">
        <v>59</v>
      </c>
      <c r="B155" s="100"/>
      <c r="C155" s="101"/>
      <c r="D155" s="108"/>
      <c r="E155" s="106"/>
      <c r="F155" s="106"/>
      <c r="G155" s="107"/>
      <c r="H155" s="106"/>
      <c r="I155" s="100"/>
    </row>
    <row r="156" spans="1:11" s="15" customFormat="1" ht="12" customHeight="1">
      <c r="A156" s="106" t="s">
        <v>76</v>
      </c>
      <c r="B156" s="100"/>
      <c r="C156" s="101"/>
      <c r="D156" s="108"/>
      <c r="E156" s="106"/>
      <c r="F156" s="106"/>
      <c r="G156" s="107"/>
      <c r="H156" s="106"/>
      <c r="I156" s="100"/>
    </row>
    <row r="157" spans="1:11" s="15" customFormat="1" ht="15" customHeight="1">
      <c r="B157" s="29"/>
      <c r="C157" s="27"/>
      <c r="D157" s="31" t="s">
        <v>2</v>
      </c>
      <c r="E157" s="31" t="s">
        <v>3</v>
      </c>
      <c r="F157" s="31" t="s">
        <v>4</v>
      </c>
      <c r="G157" s="31" t="s">
        <v>5</v>
      </c>
      <c r="H157" s="31" t="s">
        <v>37</v>
      </c>
      <c r="I157" s="6" t="s">
        <v>38</v>
      </c>
    </row>
    <row r="158" spans="1:11" s="15" customFormat="1" ht="15" customHeight="1">
      <c r="A158" s="114" t="s">
        <v>45</v>
      </c>
      <c r="B158" s="115"/>
      <c r="C158" s="116"/>
      <c r="D158" s="50">
        <f>H153</f>
        <v>0</v>
      </c>
      <c r="E158" s="37">
        <f>IF(B5&gt;=2,H153,0)</f>
        <v>0</v>
      </c>
      <c r="F158" s="37">
        <f>IF(B5&gt;=3,H153,0)</f>
        <v>0</v>
      </c>
      <c r="G158" s="37">
        <f>IF(B5&gt;=4,H153,0)</f>
        <v>0</v>
      </c>
      <c r="H158" s="37">
        <f>IF(B5&gt;=5,H153,0)</f>
        <v>0</v>
      </c>
      <c r="I158" s="50">
        <f>SUM(D158:H158)</f>
        <v>0</v>
      </c>
    </row>
    <row r="159" spans="1:11" s="15" customFormat="1" ht="15" customHeight="1">
      <c r="A159" s="44" t="s">
        <v>46</v>
      </c>
      <c r="B159" s="52"/>
      <c r="C159" s="53"/>
      <c r="D159" s="37">
        <f>D147</f>
        <v>0</v>
      </c>
      <c r="E159" s="37">
        <f>E147</f>
        <v>0</v>
      </c>
      <c r="F159" s="37">
        <f>F147</f>
        <v>0</v>
      </c>
      <c r="G159" s="37">
        <f>G147</f>
        <v>0</v>
      </c>
      <c r="H159" s="37">
        <f>H147</f>
        <v>0</v>
      </c>
      <c r="I159" s="37">
        <f>SUM(D159:H159)</f>
        <v>0</v>
      </c>
    </row>
    <row r="160" spans="1:11" s="15" customFormat="1" ht="15" customHeight="1">
      <c r="A160" s="44" t="s">
        <v>47</v>
      </c>
      <c r="B160" s="52"/>
      <c r="C160" s="53"/>
      <c r="D160" s="50">
        <f>D159+D158</f>
        <v>0</v>
      </c>
      <c r="E160" s="37">
        <f>E159+E158</f>
        <v>0</v>
      </c>
      <c r="F160" s="37">
        <f>F159+F158</f>
        <v>0</v>
      </c>
      <c r="G160" s="37">
        <f>G159+G158</f>
        <v>0</v>
      </c>
      <c r="H160" s="37">
        <f>H159+H158</f>
        <v>0</v>
      </c>
      <c r="I160" s="50">
        <f>SUM(D160:H160)</f>
        <v>0</v>
      </c>
    </row>
    <row r="161" spans="1:9" s="15" customFormat="1" ht="8.25" customHeight="1">
      <c r="A161" s="73"/>
      <c r="B161" s="74"/>
      <c r="C161" s="74"/>
      <c r="D161" s="75"/>
      <c r="E161" s="75"/>
      <c r="F161" s="75"/>
      <c r="G161" s="75"/>
      <c r="H161" s="75"/>
      <c r="I161" s="76"/>
    </row>
    <row r="162" spans="1:9" s="15" customFormat="1" ht="15" customHeight="1">
      <c r="A162" s="117" t="s">
        <v>71</v>
      </c>
      <c r="B162" s="115"/>
      <c r="C162" s="116"/>
      <c r="D162" s="59">
        <f>IF(D136&gt;25000,"25000",D136)+IF(D139&gt;25000,"25000",D139)+IF(D142&gt;25000,"25000",D142)+IF(D145&gt;25000,"25000",D145)+D158-D93-D111-D146-D122-D123</f>
        <v>0</v>
      </c>
      <c r="E162" s="59">
        <f>IF(E136&gt;25000,"25000",E136)+IF(E139&gt;25000,"25000",E139)+IF(E142&gt;25000,"25000",E142)+IF(E145&gt;25000,"25000",E145)+E158-E93-E111-E146-E122-E123</f>
        <v>0</v>
      </c>
      <c r="F162" s="59">
        <f>IF(F136&gt;25000,"25000",F136)+IF(F139&gt;25000,"25000",F139)+IF(F142&gt;25000,"25000",F142)+IF(F145&gt;25000,"25000",F145)+F158-F93-F111-F146-F122-F123</f>
        <v>0</v>
      </c>
      <c r="G162" s="59">
        <f>IF(G136&gt;25000,"25000",G136)+IF(G139&gt;25000,"25000",G139)+IF(G142&gt;25000,"25000",G142)+IF(G145&gt;25000,"25000",G145)+G158-G93-G111-G146-G122-G123</f>
        <v>0</v>
      </c>
      <c r="H162" s="59">
        <f>IF(H136&gt;25000,"25000",H136)+IF(H139&gt;25000,"25000",H139)+IF(H142&gt;25000,"25000",H142)+IF(H145&gt;25000,"25000",H145)+H158-H93-H111-H146-H122-H123</f>
        <v>0</v>
      </c>
      <c r="I162" s="37">
        <f>SUM(D162:H162)</f>
        <v>0</v>
      </c>
    </row>
    <row r="163" spans="1:9" s="15" customFormat="1" ht="15" customHeight="1">
      <c r="A163" s="117" t="s">
        <v>72</v>
      </c>
      <c r="B163" s="115"/>
      <c r="C163" s="116"/>
      <c r="D163" s="59">
        <f>ROUND(+D162*E11,0)</f>
        <v>0</v>
      </c>
      <c r="E163" s="59">
        <f>ROUND(+E162*E11,0)</f>
        <v>0</v>
      </c>
      <c r="F163" s="59">
        <f>ROUND(+F162*E11,0)</f>
        <v>0</v>
      </c>
      <c r="G163" s="59">
        <f>ROUND(+G162*E11,0)</f>
        <v>0</v>
      </c>
      <c r="H163" s="59">
        <f>ROUND(+H162*E11,0)</f>
        <v>0</v>
      </c>
      <c r="I163" s="37">
        <f>SUM(D163:H163)</f>
        <v>0</v>
      </c>
    </row>
    <row r="164" spans="1:9" s="15" customFormat="1" ht="15" customHeight="1">
      <c r="A164" s="117" t="s">
        <v>73</v>
      </c>
      <c r="B164" s="115"/>
      <c r="C164" s="116"/>
      <c r="D164" s="50">
        <f>SUM(D163+D160)</f>
        <v>0</v>
      </c>
      <c r="E164" s="37">
        <f>SUM(E163+E160)</f>
        <v>0</v>
      </c>
      <c r="F164" s="37">
        <f>SUM(F163+F160)</f>
        <v>0</v>
      </c>
      <c r="G164" s="37">
        <f>SUM(G163+G160)</f>
        <v>0</v>
      </c>
      <c r="H164" s="37">
        <f>SUM(H163+H160)</f>
        <v>0</v>
      </c>
      <c r="I164" s="50">
        <f>SUM(D164:H164)</f>
        <v>0</v>
      </c>
    </row>
    <row r="165" spans="1:9" ht="15" customHeight="1"/>
    <row r="166" spans="1:9">
      <c r="B166" s="13"/>
      <c r="C166" s="18"/>
    </row>
    <row r="168" spans="1:9">
      <c r="A168" s="19"/>
    </row>
  </sheetData>
  <mergeCells count="5">
    <mergeCell ref="A158:C158"/>
    <mergeCell ref="A162:C162"/>
    <mergeCell ref="A163:C163"/>
    <mergeCell ref="A164:C164"/>
    <mergeCell ref="B11:D11"/>
  </mergeCells>
  <phoneticPr fontId="7" type="noConversion"/>
  <dataValidations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2.75"/>
  <cols>
    <col min="1" max="1" width="14.5703125" customWidth="1"/>
    <col min="2" max="2" width="9.42578125" bestFit="1" customWidth="1"/>
    <col min="3" max="3" width="9.42578125" customWidth="1"/>
    <col min="4" max="5" width="10.14062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Rebecca Trahan</cp:lastModifiedBy>
  <cp:lastPrinted>2024-01-02T21:42:19Z</cp:lastPrinted>
  <dcterms:created xsi:type="dcterms:W3CDTF">1999-04-02T14:11:48Z</dcterms:created>
  <dcterms:modified xsi:type="dcterms:W3CDTF">2024-05-13T18:46:42Z</dcterms:modified>
</cp:coreProperties>
</file>