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 Design &amp; Construction (PDC)\Administration\Amy\PDC Docs\"/>
    </mc:Choice>
  </mc:AlternateContent>
  <bookViews>
    <workbookView xWindow="4485" yWindow="3555" windowWidth="24225" windowHeight="11385"/>
  </bookViews>
  <sheets>
    <sheet name="FP&amp;C Fee" sheetId="1" r:id="rId1"/>
  </sheets>
  <definedNames>
    <definedName name="_xlnm.Print_Area" localSheetId="0">'FP&amp;C Fee'!$A$1:$J$65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5" i="1"/>
  <c r="H29" i="1" s="1"/>
  <c r="H31" i="1" s="1"/>
  <c r="H33" i="1" s="1"/>
  <c r="H23" i="1"/>
  <c r="H27" i="1"/>
  <c r="H35" i="1" l="1"/>
  <c r="H37" i="1" s="1"/>
  <c r="H39" i="1" s="1"/>
  <c r="H54" i="1" l="1"/>
  <c r="H52" i="1"/>
  <c r="H41" i="1"/>
  <c r="H57" i="1"/>
  <c r="H55" i="1"/>
  <c r="H53" i="1"/>
  <c r="H56" i="1"/>
  <c r="H59" i="1" l="1"/>
  <c r="H63" i="1" s="1"/>
</calcChain>
</file>

<file path=xl/sharedStrings.xml><?xml version="1.0" encoding="utf-8"?>
<sst xmlns="http://schemas.openxmlformats.org/spreadsheetml/2006/main" count="48" uniqueCount="48">
  <si>
    <t>Project Name</t>
  </si>
  <si>
    <t>Date</t>
  </si>
  <si>
    <t>The BCI ratio is</t>
  </si>
  <si>
    <t>The CPI ratio is</t>
  </si>
  <si>
    <t xml:space="preserve">log [1975 AFC] = </t>
  </si>
  <si>
    <t>The BCI for the reference year (1975) was</t>
  </si>
  <si>
    <t>The CPI for the reference year (1975) was</t>
  </si>
  <si>
    <t>The adjusted AFC for the reference year (1975) is</t>
  </si>
  <si>
    <t>The adjusted fee percentage for the reference year is</t>
  </si>
  <si>
    <t>The adjusted fee amount for the reference year is</t>
  </si>
  <si>
    <t>The adjusted base fee for the subject year is</t>
  </si>
  <si>
    <t xml:space="preserve">Fee as a percentage of the AFC = </t>
  </si>
  <si>
    <r>
      <t>TOTAL FEE</t>
    </r>
    <r>
      <rPr>
        <sz val="10"/>
        <rFont val="Arial"/>
        <family val="2"/>
      </rPr>
      <t xml:space="preserve"> (including Renovation factor, if any) = </t>
    </r>
  </si>
  <si>
    <r>
      <t xml:space="preserve">Enter the </t>
    </r>
    <r>
      <rPr>
        <b/>
        <sz val="10"/>
        <rFont val="Arial"/>
        <family val="2"/>
      </rPr>
      <t>Available Funds for Construction</t>
    </r>
  </si>
  <si>
    <t>BCI</t>
  </si>
  <si>
    <t>CPI</t>
  </si>
  <si>
    <r>
      <t xml:space="preserve">Enter the </t>
    </r>
    <r>
      <rPr>
        <b/>
        <sz val="10"/>
        <rFont val="Arial"/>
        <family val="2"/>
      </rPr>
      <t>subject year</t>
    </r>
    <r>
      <rPr>
        <sz val="10"/>
        <rFont val="Arial"/>
        <family val="2"/>
      </rPr>
      <t xml:space="preserve"> for cost index data (prior year)</t>
    </r>
  </si>
  <si>
    <t>The Building Cost Index for the subject year is</t>
  </si>
  <si>
    <t>The Consumer Price Index for the subject year 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</si>
  <si>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</si>
  <si>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</si>
  <si>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</si>
  <si>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</si>
  <si>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</si>
  <si>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</si>
  <si>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</si>
  <si>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</si>
  <si>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</si>
  <si>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</si>
  <si>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</si>
  <si>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</si>
  <si>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</si>
  <si>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</si>
  <si>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</si>
  <si>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</si>
  <si>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Calculator Based on Proposed State Fee Schedule</t>
  </si>
  <si>
    <r>
      <t xml:space="preserve">Enter the </t>
    </r>
    <r>
      <rPr>
        <b/>
        <sz val="10"/>
        <rFont val="Arial"/>
        <family val="2"/>
      </rPr>
      <t>Renovation Factor</t>
    </r>
    <r>
      <rPr>
        <sz val="10"/>
        <rFont val="Arial"/>
        <family val="2"/>
      </rPr>
      <t xml:space="preserve"> (if not applicable, enter '1')</t>
    </r>
  </si>
  <si>
    <t>Design Development</t>
  </si>
  <si>
    <t>Schematic Design</t>
  </si>
  <si>
    <t>Construction Documents Phase</t>
  </si>
  <si>
    <t>Bidding and Contract Phase</t>
  </si>
  <si>
    <t>Construction Phase</t>
  </si>
  <si>
    <t>Construction Close Out Phase</t>
  </si>
  <si>
    <t>PAYMENT TERMS</t>
  </si>
  <si>
    <t>Design Total</t>
  </si>
  <si>
    <t>Contract Total NTE</t>
  </si>
  <si>
    <t>Reimbursables NTE</t>
  </si>
  <si>
    <t>Exhibit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</si>
</sst>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0.0"/>
    <numFmt numFmtId="165" formatCode="0.0000"/>
    <numFmt numFmtId="166" formatCode="0.000"/>
    <numFmt numFmtId="167" formatCode="&quot;$&quot;#,##0"/>
    <numFmt numFmtId="168" formatCode="0.000%"/>
    <numFmt numFmtId="169" formatCode="&quot;$&quot;#,##0.00"/>
  </numFmts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right"/>
    </xf>
    <xf numFmtId="0" fontId="0" fillId="0" borderId="1" xfId="0" applyBorder="1"/>
    <xf numFmtId="0" fontId="1" fillId="0" borderId="0" xfId="0" applyFont="1"/>
    <xf numFmtId="167" fontId="1" fillId="0" borderId="0" xfId="0" applyNumberFormat="1" applyFont="1"/>
    <xf numFmtId="168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2" xfId="0" applyNumberForma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169" fontId="0" fillId="0" borderId="0" xfId="0" applyNumberFormat="1"/>
    <xf numFmtId="0" fontId="7" fillId="0" borderId="0" xfId="0" applyFont="1"/>
    <xf numFmtId="169" fontId="7" fillId="0" borderId="0" xfId="0" applyNumberFormat="1" applyFont="1"/>
    <xf numFmtId="0" fontId="6" fillId="0" borderId="0" xfId="0" applyFont="1"/>
    <xf numFmtId="169" fontId="6" fillId="0" borderId="0" xfId="0" applyNumberFormat="1" applyFont="1"/>
    <xf numFmtId="169" fontId="4" fillId="0" borderId="0" xfId="0" applyNumberFormat="1" applyFont="1"/>
    <xf numFmtId="0" fontId="3" fillId="0" borderId="1" xfId="0" applyFont="1" applyBorder="1"/>
    <xf numFmtId="0" fontId="6" fillId="0" borderId="4" xfId="0" applyFont="1" applyBorder="1"/>
    <xf numFmtId="0" fontId="0" fillId="0" borderId="5" xfId="0" applyBorder="1"/>
    <xf numFmtId="169" fontId="6" fillId="0" borderId="6" xfId="1" applyNumberFormat="1" applyFont="1" applyBorder="1" applyProtection="1">
      <protection locked="0"/>
    </xf>
    <xf numFmtId="9" fontId="0" fillId="0" borderId="0" xfId="0" applyNumberFormat="1"/>
    <xf numFmtId="10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69" fontId="2" fillId="0" borderId="3" xfId="0" applyNumberFormat="1" applyFont="1" applyBorder="1" applyAlignment="1">
      <alignment horizontal="left" vertical="center"/>
    </xf>
    <xf numFmtId="169" fontId="2" fillId="0" borderId="7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left"/>
      <protection locked="0"/>
    </xf>
    <xf numFmtId="167" fontId="2" fillId="0" borderId="4" xfId="0" applyNumberFormat="1" applyFont="1" applyBorder="1" applyAlignment="1" applyProtection="1">
      <alignment horizontal="left" vertical="center"/>
      <protection locked="0"/>
    </xf>
    <xf numFmtId="167" fontId="2" fillId="0" borderId="6" xfId="0" applyNumberFormat="1" applyFont="1" applyBorder="1" applyAlignment="1" applyProtection="1">
      <alignment horizontal="left" vertical="center"/>
      <protection locked="0"/>
    </xf>
    <xf numFmtId="1" fontId="0" fillId="0" borderId="0" xfId="0" applyNumberFormat="1" applyAlignment="1">
      <alignment horizontal="left" vertical="center"/>
    </xf>
    <xf numFmtId="2" fontId="0" fillId="0" borderId="4" xfId="0" applyNumberFormat="1" applyBorder="1" applyAlignment="1" applyProtection="1">
      <alignment horizontal="left" vertical="center"/>
      <protection locked="0"/>
    </xf>
    <xf numFmtId="2" fontId="0" fillId="0" borderId="6" xfId="0" applyNumberForma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Normal="100" workbookViewId="0">
      <selection activeCell="H11" sqref="H11:I11"/>
    </sheetView>
  </sheetViews>
  <sheetFormatPr defaultColWidth="9.140625" defaultRowHeight="12.75" x14ac:dyDescent="0.2"/>
  <cols>
    <col min="2" max="2" width="1.7109375" customWidth="1"/>
    <col min="3" max="3" width="1.140625" style="7" customWidth="1"/>
    <col min="4" max="4" width="13.140625" customWidth="1"/>
    <col min="6" max="6" width="14.7109375" bestFit="1" customWidth="1"/>
    <col min="7" max="7" width="11.5703125" customWidth="1"/>
    <col min="8" max="8" width="18.85546875" customWidth="1"/>
    <col min="9" max="9" width="3.28515625" customWidth="1"/>
  </cols>
  <sheetData>
    <row r="1" spans="1:10" ht="13.5" customHeight="1" x14ac:dyDescent="0.2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4.75" customHeight="1" x14ac:dyDescent="0.25">
      <c r="D2" s="12" t="s">
        <v>35</v>
      </c>
    </row>
    <row r="3" spans="1:10" x14ac:dyDescent="0.2">
      <c r="D3" s="4">
        <v>2024</v>
      </c>
    </row>
    <row r="4" spans="1:10" ht="7.5" customHeight="1" x14ac:dyDescent="0.2">
      <c r="D4" s="9"/>
    </row>
    <row r="5" spans="1:10" ht="14.25" x14ac:dyDescent="0.2">
      <c r="D5" t="s">
        <v>0</v>
      </c>
      <c r="E5" s="44"/>
      <c r="F5" s="44"/>
      <c r="G5" s="44"/>
      <c r="H5" s="44"/>
      <c r="I5" s="44"/>
    </row>
    <row r="6" spans="1:10" ht="0.75" customHeight="1" x14ac:dyDescent="0.2">
      <c r="E6" s="8"/>
      <c r="F6" s="8"/>
      <c r="G6" s="8"/>
      <c r="H6" s="8"/>
      <c r="I6" s="8"/>
    </row>
    <row r="8" spans="1:10" ht="14.25" x14ac:dyDescent="0.2">
      <c r="D8" t="s">
        <v>1</v>
      </c>
      <c r="E8" s="45"/>
      <c r="F8" s="45"/>
    </row>
    <row r="9" spans="1:10" ht="0.75" customHeight="1" x14ac:dyDescent="0.2">
      <c r="E9" s="8"/>
      <c r="F9" s="8"/>
    </row>
    <row r="11" spans="1:10" ht="15" x14ac:dyDescent="0.2">
      <c r="A11" s="15" t="s">
        <v>19</v>
      </c>
      <c r="B11" s="7"/>
      <c r="D11" t="s">
        <v>13</v>
      </c>
      <c r="H11" s="46"/>
      <c r="I11" s="47"/>
    </row>
    <row r="12" spans="1:10" ht="5.0999999999999996" customHeight="1" x14ac:dyDescent="0.2">
      <c r="A12" s="15"/>
      <c r="B12" s="7"/>
      <c r="H12" s="6"/>
      <c r="I12" s="6"/>
    </row>
    <row r="13" spans="1:10" x14ac:dyDescent="0.2">
      <c r="A13" s="15" t="s">
        <v>20</v>
      </c>
      <c r="B13" s="7"/>
      <c r="D13" t="s">
        <v>36</v>
      </c>
      <c r="H13" s="49"/>
      <c r="I13" s="50"/>
    </row>
    <row r="14" spans="1:10" ht="5.0999999999999996" customHeight="1" x14ac:dyDescent="0.2">
      <c r="A14" s="15"/>
      <c r="B14" s="7"/>
      <c r="H14" s="6"/>
      <c r="I14" s="6"/>
    </row>
    <row r="15" spans="1:10" x14ac:dyDescent="0.2">
      <c r="A15" s="15" t="s">
        <v>21</v>
      </c>
      <c r="B15" s="7"/>
      <c r="D15" t="s">
        <v>16</v>
      </c>
      <c r="H15" s="48">
        <v>2023</v>
      </c>
      <c r="I15" s="48"/>
    </row>
    <row r="16" spans="1:10" ht="5.0999999999999996" customHeight="1" x14ac:dyDescent="0.2">
      <c r="A16" s="15"/>
      <c r="B16" s="7"/>
      <c r="H16" s="6"/>
      <c r="I16" s="6"/>
    </row>
    <row r="17" spans="1:9" x14ac:dyDescent="0.2">
      <c r="A17" s="15" t="s">
        <v>22</v>
      </c>
      <c r="B17" s="7"/>
      <c r="D17" t="s">
        <v>17</v>
      </c>
      <c r="H17" s="48">
        <v>8130</v>
      </c>
      <c r="I17" s="48"/>
    </row>
    <row r="18" spans="1:9" ht="5.0999999999999996" customHeight="1" x14ac:dyDescent="0.2">
      <c r="A18" s="15"/>
      <c r="B18" s="7"/>
      <c r="H18" s="1"/>
      <c r="I18" s="1"/>
    </row>
    <row r="19" spans="1:9" x14ac:dyDescent="0.2">
      <c r="A19" s="15" t="s">
        <v>23</v>
      </c>
      <c r="B19" s="7"/>
      <c r="D19" t="s">
        <v>18</v>
      </c>
      <c r="H19" s="41">
        <v>304.7</v>
      </c>
      <c r="I19" s="41"/>
    </row>
    <row r="20" spans="1:9" ht="5.0999999999999996" customHeight="1" x14ac:dyDescent="0.2">
      <c r="A20" s="15"/>
      <c r="B20" s="7"/>
      <c r="H20" s="1"/>
      <c r="I20" s="1"/>
    </row>
    <row r="21" spans="1:9" x14ac:dyDescent="0.2">
      <c r="A21" s="15" t="s">
        <v>24</v>
      </c>
      <c r="B21" s="7"/>
      <c r="D21" t="s">
        <v>5</v>
      </c>
      <c r="H21" s="48">
        <f>E44</f>
        <v>1306</v>
      </c>
      <c r="I21" s="48"/>
    </row>
    <row r="22" spans="1:9" ht="5.0999999999999996" customHeight="1" x14ac:dyDescent="0.2">
      <c r="A22" s="15"/>
      <c r="B22" s="7"/>
      <c r="H22" s="1"/>
      <c r="I22" s="1"/>
    </row>
    <row r="23" spans="1:9" x14ac:dyDescent="0.2">
      <c r="A23" s="15" t="s">
        <v>25</v>
      </c>
      <c r="B23" s="7"/>
      <c r="D23" t="s">
        <v>6</v>
      </c>
      <c r="H23" s="41">
        <f>F44</f>
        <v>53.8</v>
      </c>
      <c r="I23" s="41"/>
    </row>
    <row r="24" spans="1:9" ht="5.0999999999999996" customHeight="1" x14ac:dyDescent="0.2">
      <c r="A24" s="15"/>
      <c r="B24" s="7"/>
      <c r="H24" s="1"/>
      <c r="I24" s="1"/>
    </row>
    <row r="25" spans="1:9" x14ac:dyDescent="0.2">
      <c r="A25" s="15" t="s">
        <v>26</v>
      </c>
      <c r="B25" s="7"/>
      <c r="D25" t="s">
        <v>2</v>
      </c>
      <c r="H25" s="42">
        <f>PRODUCT(H21,1/H17)</f>
        <v>0.16063960639606395</v>
      </c>
      <c r="I25" s="42"/>
    </row>
    <row r="26" spans="1:9" ht="5.0999999999999996" customHeight="1" x14ac:dyDescent="0.2">
      <c r="A26" s="15"/>
      <c r="B26" s="7"/>
      <c r="H26" s="1"/>
      <c r="I26" s="1"/>
    </row>
    <row r="27" spans="1:9" x14ac:dyDescent="0.2">
      <c r="A27" s="15" t="s">
        <v>27</v>
      </c>
      <c r="B27" s="7"/>
      <c r="D27" t="s">
        <v>3</v>
      </c>
      <c r="H27" s="43">
        <f>PRODUCT(H19,1/H23)</f>
        <v>5.6635687732342008</v>
      </c>
      <c r="I27" s="43"/>
    </row>
    <row r="28" spans="1:9" ht="5.0999999999999996" customHeight="1" x14ac:dyDescent="0.2">
      <c r="A28" s="15"/>
      <c r="B28" s="7"/>
      <c r="H28" s="5"/>
      <c r="I28" s="5"/>
    </row>
    <row r="29" spans="1:9" x14ac:dyDescent="0.2">
      <c r="A29" s="15" t="s">
        <v>28</v>
      </c>
      <c r="B29" s="7"/>
      <c r="D29" t="s">
        <v>7</v>
      </c>
      <c r="H29" s="34">
        <f>PRODUCT(H11,H25)</f>
        <v>0.16063960639606395</v>
      </c>
      <c r="I29" s="34"/>
    </row>
    <row r="30" spans="1:9" ht="5.0999999999999996" customHeight="1" x14ac:dyDescent="0.2">
      <c r="A30" s="15"/>
      <c r="B30" s="7"/>
      <c r="H30" s="5"/>
      <c r="I30" s="5"/>
    </row>
    <row r="31" spans="1:9" x14ac:dyDescent="0.2">
      <c r="A31" s="15" t="s">
        <v>29</v>
      </c>
      <c r="B31" s="7"/>
      <c r="D31" t="s">
        <v>4</v>
      </c>
      <c r="H31" s="36">
        <f>LOG(H29)</f>
        <v>-0.79414736865501312</v>
      </c>
      <c r="I31" s="37"/>
    </row>
    <row r="32" spans="1:9" ht="5.0999999999999996" customHeight="1" x14ac:dyDescent="0.2">
      <c r="A32" s="15"/>
      <c r="B32" s="7"/>
      <c r="H32" s="5"/>
      <c r="I32" s="5"/>
    </row>
    <row r="33" spans="1:9" x14ac:dyDescent="0.2">
      <c r="A33" s="15" t="s">
        <v>30</v>
      </c>
      <c r="B33" s="7"/>
      <c r="D33" t="s">
        <v>8</v>
      </c>
      <c r="H33" s="35">
        <f>PRODUCT(1/H31,46.1,1/100)</f>
        <v>-0.58049679215176464</v>
      </c>
      <c r="I33" s="35"/>
    </row>
    <row r="34" spans="1:9" ht="5.0999999999999996" customHeight="1" x14ac:dyDescent="0.2">
      <c r="A34" s="15"/>
      <c r="B34" s="7"/>
      <c r="H34" s="5"/>
      <c r="I34" s="5"/>
    </row>
    <row r="35" spans="1:9" x14ac:dyDescent="0.2">
      <c r="A35" s="15" t="s">
        <v>31</v>
      </c>
      <c r="B35" s="7"/>
      <c r="D35" t="s">
        <v>9</v>
      </c>
      <c r="H35" s="34">
        <f>PRODUCT(H29,H33)</f>
        <v>-9.3250776205437216E-2</v>
      </c>
      <c r="I35" s="34"/>
    </row>
    <row r="36" spans="1:9" ht="5.0999999999999996" customHeight="1" x14ac:dyDescent="0.2">
      <c r="A36" s="15"/>
      <c r="B36" s="7"/>
      <c r="H36" s="5"/>
      <c r="I36" s="5"/>
    </row>
    <row r="37" spans="1:9" x14ac:dyDescent="0.2">
      <c r="A37" s="15" t="s">
        <v>32</v>
      </c>
      <c r="B37" s="7"/>
      <c r="D37" t="s">
        <v>10</v>
      </c>
      <c r="H37" s="34">
        <f>PRODUCT(H27,H35)</f>
        <v>-0.52813218419696506</v>
      </c>
      <c r="I37" s="34"/>
    </row>
    <row r="38" spans="1:9" ht="11.1" customHeight="1" thickBot="1" x14ac:dyDescent="0.25">
      <c r="A38" s="15"/>
      <c r="B38" s="7"/>
      <c r="H38" s="5"/>
      <c r="I38" s="5"/>
    </row>
    <row r="39" spans="1:9" s="21" customFormat="1" ht="15.75" thickBot="1" x14ac:dyDescent="0.25">
      <c r="A39" s="16" t="s">
        <v>33</v>
      </c>
      <c r="B39" s="17"/>
      <c r="C39" s="18"/>
      <c r="D39" s="19" t="s">
        <v>12</v>
      </c>
      <c r="E39" s="20"/>
      <c r="F39" s="20"/>
      <c r="G39" s="20"/>
      <c r="H39" s="38">
        <f>PRODUCT(H37,H13)</f>
        <v>-0.52813218419696506</v>
      </c>
      <c r="I39" s="39"/>
    </row>
    <row r="40" spans="1:9" x14ac:dyDescent="0.2">
      <c r="A40" s="15"/>
      <c r="B40" s="7"/>
      <c r="H40" s="5"/>
      <c r="I40" s="5"/>
    </row>
    <row r="41" spans="1:9" x14ac:dyDescent="0.2">
      <c r="A41" s="15" t="s">
        <v>34</v>
      </c>
      <c r="B41" s="7"/>
      <c r="D41" t="s">
        <v>11</v>
      </c>
      <c r="H41" s="33" t="e">
        <f>PRODUCT(1/H11,H39)</f>
        <v>#DIV/0!</v>
      </c>
      <c r="I41" s="33"/>
    </row>
    <row r="42" spans="1:9" ht="7.5" customHeight="1" x14ac:dyDescent="0.2">
      <c r="H42" s="5"/>
      <c r="I42" s="5"/>
    </row>
    <row r="43" spans="1:9" x14ac:dyDescent="0.2">
      <c r="E43" s="2" t="s">
        <v>14</v>
      </c>
      <c r="F43" s="4" t="s">
        <v>15</v>
      </c>
      <c r="H43" s="1"/>
      <c r="I43" s="1"/>
    </row>
    <row r="44" spans="1:9" x14ac:dyDescent="0.2">
      <c r="D44">
        <v>1975</v>
      </c>
      <c r="E44" s="2">
        <v>1306</v>
      </c>
      <c r="F44" s="3">
        <v>53.8</v>
      </c>
    </row>
    <row r="45" spans="1:9" x14ac:dyDescent="0.2">
      <c r="D45">
        <v>2019</v>
      </c>
      <c r="E45" s="14">
        <v>6136</v>
      </c>
      <c r="F45" s="3">
        <v>255.7</v>
      </c>
    </row>
    <row r="46" spans="1:9" x14ac:dyDescent="0.2">
      <c r="D46">
        <v>2020</v>
      </c>
      <c r="E46" s="14">
        <v>6281</v>
      </c>
      <c r="F46" s="3">
        <v>258.8</v>
      </c>
    </row>
    <row r="47" spans="1:9" x14ac:dyDescent="0.2">
      <c r="D47">
        <v>2021</v>
      </c>
      <c r="E47" s="14">
        <v>6912</v>
      </c>
      <c r="F47" s="3">
        <v>271</v>
      </c>
    </row>
    <row r="48" spans="1:9" x14ac:dyDescent="0.2">
      <c r="D48">
        <v>2022</v>
      </c>
      <c r="E48" s="14">
        <v>7792</v>
      </c>
      <c r="F48" s="3">
        <v>292.7</v>
      </c>
    </row>
    <row r="49" spans="4:8" ht="9" customHeight="1" x14ac:dyDescent="0.2"/>
    <row r="50" spans="4:8" ht="18" x14ac:dyDescent="0.25">
      <c r="D50" s="28" t="s">
        <v>43</v>
      </c>
      <c r="E50" s="8"/>
      <c r="F50" s="8"/>
    </row>
    <row r="51" spans="4:8" ht="5.0999999999999996" customHeight="1" x14ac:dyDescent="0.25">
      <c r="D51" s="12"/>
    </row>
    <row r="52" spans="4:8" x14ac:dyDescent="0.2">
      <c r="D52" t="s">
        <v>38</v>
      </c>
      <c r="F52" s="11"/>
      <c r="G52" s="32">
        <v>0.2</v>
      </c>
      <c r="H52" s="22">
        <f>SUM(H39*0.2)</f>
        <v>-0.10562643683939302</v>
      </c>
    </row>
    <row r="53" spans="4:8" x14ac:dyDescent="0.2">
      <c r="D53" t="s">
        <v>37</v>
      </c>
      <c r="G53" s="32">
        <v>0.1</v>
      </c>
      <c r="H53" s="22">
        <f>SUM(H39*0.1)</f>
        <v>-5.2813218419696509E-2</v>
      </c>
    </row>
    <row r="54" spans="4:8" x14ac:dyDescent="0.2">
      <c r="D54" s="13" t="s">
        <v>39</v>
      </c>
      <c r="E54" s="9"/>
      <c r="F54" s="10"/>
      <c r="G54" s="32">
        <v>0.3</v>
      </c>
      <c r="H54" s="22">
        <f>SUM(H39*0.3)</f>
        <v>-0.15843965525908951</v>
      </c>
    </row>
    <row r="55" spans="4:8" x14ac:dyDescent="0.2">
      <c r="D55" t="s">
        <v>40</v>
      </c>
      <c r="G55" s="32">
        <v>0.05</v>
      </c>
      <c r="H55" s="22">
        <f>SUM(H39*0.05)</f>
        <v>-2.6406609209848254E-2</v>
      </c>
    </row>
    <row r="56" spans="4:8" x14ac:dyDescent="0.2">
      <c r="D56" t="s">
        <v>41</v>
      </c>
      <c r="F56" s="11"/>
      <c r="G56" s="32">
        <v>0.3</v>
      </c>
      <c r="H56" s="22">
        <f>SUM(H39*0.3)</f>
        <v>-0.15843965525908951</v>
      </c>
    </row>
    <row r="57" spans="4:8" x14ac:dyDescent="0.2">
      <c r="D57" t="s">
        <v>42</v>
      </c>
      <c r="G57" s="32">
        <v>0.05</v>
      </c>
      <c r="H57" s="22">
        <f>SUM(H39*0.05)</f>
        <v>-2.6406609209848254E-2</v>
      </c>
    </row>
    <row r="58" spans="4:8" ht="4.5" customHeight="1" x14ac:dyDescent="0.2">
      <c r="H58" s="22"/>
    </row>
    <row r="59" spans="4:8" ht="14.25" x14ac:dyDescent="0.2">
      <c r="D59" s="25" t="s">
        <v>44</v>
      </c>
      <c r="H59" s="26">
        <f>SUM(H52:H57)</f>
        <v>-0.52813218419696517</v>
      </c>
    </row>
    <row r="60" spans="4:8" ht="5.0999999999999996" customHeight="1" x14ac:dyDescent="0.2">
      <c r="D60" s="13"/>
      <c r="H60" s="27"/>
    </row>
    <row r="61" spans="4:8" ht="14.25" x14ac:dyDescent="0.2">
      <c r="D61" s="29" t="s">
        <v>46</v>
      </c>
      <c r="E61" s="30"/>
      <c r="F61" s="30"/>
      <c r="G61" s="30"/>
      <c r="H61" s="31"/>
    </row>
    <row r="62" spans="4:8" ht="5.0999999999999996" customHeight="1" x14ac:dyDescent="0.2">
      <c r="H62" s="22"/>
    </row>
    <row r="63" spans="4:8" ht="15.75" x14ac:dyDescent="0.25">
      <c r="D63" s="23" t="s">
        <v>45</v>
      </c>
      <c r="H63" s="24">
        <f>SUM(H59:H61)</f>
        <v>-0.52813218419696517</v>
      </c>
    </row>
  </sheetData>
  <sheetProtection algorithmName="SHA-512" hashValue="Gx4eT5rX8To2UEaqOXqh8fSDoyO7pXsynAG/uXnII9opSpn8S/IjYQQVNkO6gBiF5ozDRUXuBKkrTxJsk0mSCg==" saltValue="4A7SP1xf2QMGY+a1++Lbdg==" spinCount="100000" sheet="1" selectLockedCells="1"/>
  <mergeCells count="19">
    <mergeCell ref="A1:J1"/>
    <mergeCell ref="H23:I23"/>
    <mergeCell ref="H25:I25"/>
    <mergeCell ref="H27:I27"/>
    <mergeCell ref="E5:I5"/>
    <mergeCell ref="E8:F8"/>
    <mergeCell ref="H11:I11"/>
    <mergeCell ref="H15:I15"/>
    <mergeCell ref="H17:I17"/>
    <mergeCell ref="H19:I19"/>
    <mergeCell ref="H13:I13"/>
    <mergeCell ref="H21:I21"/>
    <mergeCell ref="H41:I41"/>
    <mergeCell ref="H29:I29"/>
    <mergeCell ref="H33:I33"/>
    <mergeCell ref="H35:I35"/>
    <mergeCell ref="H37:I37"/>
    <mergeCell ref="H31:I31"/>
    <mergeCell ref="H39:I39"/>
  </mergeCells>
  <phoneticPr fontId="0" type="noConversion"/>
  <printOptions horizontalCentered="1" verticalCentered="1"/>
  <pageMargins left="0.75" right="0.75" top="0.75" bottom="0.75" header="0.5" footer="0.5"/>
  <pageSetup scale="96" orientation="portrait" r:id="rId1"/>
  <headerFooter alignWithMargins="0"/>
  <ignoredErrors>
    <ignoredError sqref="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FP&amp;C Fee</vt:lpstr>
      <vt:lpstr>'FP&amp;C Fee'!Print_Area</vt:lpstr>
    </vt:vector>
  </TitlesOfParts>
  <Company>eskew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tlea</dc:creator>
  <cp:lastModifiedBy>Amy H Loe</cp:lastModifiedBy>
  <cp:lastPrinted>2023-02-23T17:45:07Z</cp:lastPrinted>
  <dcterms:created xsi:type="dcterms:W3CDTF">2004-03-03T15:58:35Z</dcterms:created>
  <dcterms:modified xsi:type="dcterms:W3CDTF">2024-02-21T19:58:15Z</dcterms:modified>
</cp:coreProperties>
</file>